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Kratochvilova\Dokumenty\Povinné informace zveřejňované na WEB PCS\30_09_2017\"/>
    </mc:Choice>
  </mc:AlternateContent>
  <bookViews>
    <workbookView xWindow="120" yWindow="45" windowWidth="28620" windowHeight="13425" activeTab="1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62913"/>
</workbook>
</file>

<file path=xl/calcChain.xml><?xml version="1.0" encoding="utf-8"?>
<calcChain xmlns="http://schemas.openxmlformats.org/spreadsheetml/2006/main">
  <c r="I104" i="2" l="1"/>
  <c r="I95" i="2"/>
  <c r="H90" i="2"/>
  <c r="F86" i="2"/>
  <c r="I83" i="2"/>
  <c r="G77" i="2"/>
  <c r="F74" i="2"/>
  <c r="I70" i="2"/>
  <c r="F70" i="2"/>
  <c r="H58" i="2"/>
  <c r="I58" i="2"/>
  <c r="I50" i="2"/>
  <c r="F50" i="2"/>
  <c r="G44" i="2"/>
  <c r="H44" i="2"/>
  <c r="H39" i="2"/>
  <c r="I39" i="2"/>
  <c r="I38" i="2" s="1"/>
  <c r="G26" i="2"/>
  <c r="I26" i="2"/>
  <c r="H26" i="2"/>
  <c r="F26" i="2"/>
  <c r="I21" i="2"/>
  <c r="H21" i="2"/>
  <c r="H16" i="2" s="1"/>
  <c r="G21" i="2"/>
  <c r="G16" i="2" s="1"/>
  <c r="F21" i="2"/>
  <c r="I20" i="2"/>
  <c r="F20" i="2"/>
  <c r="I16" i="2"/>
  <c r="H97" i="1"/>
  <c r="G97" i="1"/>
  <c r="G89" i="1"/>
  <c r="H85" i="1"/>
  <c r="G85" i="1"/>
  <c r="G70" i="1"/>
  <c r="G66" i="1"/>
  <c r="F59" i="1"/>
  <c r="G60" i="1" s="1"/>
  <c r="F55" i="1"/>
  <c r="F44" i="1"/>
  <c r="G46" i="1" s="1"/>
  <c r="G39" i="1"/>
  <c r="G31" i="1"/>
  <c r="F24" i="1"/>
  <c r="F21" i="1"/>
  <c r="G24" i="1" s="1"/>
  <c r="G16" i="1"/>
  <c r="H34" i="1"/>
  <c r="F13" i="1"/>
  <c r="H76" i="1" l="1"/>
  <c r="H20" i="2"/>
  <c r="H74" i="1"/>
  <c r="F82" i="1"/>
  <c r="G84" i="1" s="1"/>
  <c r="F15" i="1"/>
  <c r="F52" i="1"/>
  <c r="F16" i="2"/>
  <c r="H38" i="2"/>
  <c r="F39" i="2"/>
  <c r="I44" i="2"/>
  <c r="I48" i="2"/>
  <c r="G50" i="2"/>
  <c r="G70" i="2"/>
  <c r="G74" i="2"/>
  <c r="H77" i="2"/>
  <c r="F83" i="2"/>
  <c r="G86" i="2"/>
  <c r="I90" i="2"/>
  <c r="G39" i="2"/>
  <c r="F44" i="2"/>
  <c r="F48" i="2"/>
  <c r="H50" i="2"/>
  <c r="H70" i="2"/>
  <c r="H74" i="2"/>
  <c r="I77" i="2"/>
  <c r="G83" i="2"/>
  <c r="H86" i="2"/>
  <c r="H104" i="2"/>
  <c r="I74" i="2"/>
  <c r="I69" i="2" s="1"/>
  <c r="F77" i="2"/>
  <c r="H83" i="2"/>
  <c r="I86" i="2"/>
  <c r="H95" i="2"/>
  <c r="G69" i="2" l="1"/>
  <c r="F38" i="2"/>
  <c r="G55" i="1"/>
  <c r="F69" i="2"/>
  <c r="H77" i="1"/>
  <c r="G48" i="2"/>
  <c r="H69" i="2"/>
  <c r="G38" i="2"/>
  <c r="I55" i="2"/>
  <c r="G15" i="1"/>
  <c r="H94" i="1"/>
  <c r="H48" i="2"/>
  <c r="I108" i="2"/>
  <c r="H108" i="2" l="1"/>
  <c r="G74" i="1"/>
  <c r="G55" i="2"/>
  <c r="F55" i="2"/>
  <c r="H55" i="2"/>
  <c r="G34" i="1"/>
  <c r="G76" i="1" l="1"/>
  <c r="G77" i="1"/>
  <c r="G94" i="1" l="1"/>
  <c r="G100" i="1" l="1"/>
</calcChain>
</file>

<file path=xl/sharedStrings.xml><?xml version="1.0" encoding="utf-8"?>
<sst xmlns="http://schemas.openxmlformats.org/spreadsheetml/2006/main" count="497" uniqueCount="251">
  <si>
    <t>VÝKAZ ZISKU A ZTRÁTY</t>
  </si>
  <si>
    <t>POJIŠŤOVEN</t>
  </si>
  <si>
    <t>Společnost: Pojišťovna České spořitelny, a.s., Vienna Insurance Group</t>
  </si>
  <si>
    <t>IČO: 47452820                                                                                                                                                               v tis. Kč (bez desetinných míst)</t>
  </si>
  <si>
    <t>Legenda</t>
  </si>
  <si>
    <t>Číslo řádku</t>
  </si>
  <si>
    <t>Základna</t>
  </si>
  <si>
    <t>Mezisoučet</t>
  </si>
  <si>
    <t>Výsledek</t>
  </si>
  <si>
    <t>Minulé období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</si>
  <si>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</si>
  <si>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</si>
  <si>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</si>
  <si>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</si>
  <si>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</si>
  <si>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</si>
  <si>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</si>
  <si>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</si>
  <si>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</si>
  <si>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</si>
  <si>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</si>
  <si>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</si>
  <si>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</si>
  <si>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</si>
  <si>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</si>
  <si>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</si>
  <si>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</si>
  <si>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</si>
  <si>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</si>
  <si>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</si>
  <si>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</si>
  <si>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</si>
  <si>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</si>
  <si>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</si>
  <si>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</si>
  <si>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</si>
  <si>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</si>
  <si>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</si>
  <si>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</si>
  <si>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</si>
  <si>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</si>
  <si>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</si>
  <si>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</si>
  <si>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</si>
  <si>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</si>
  <si>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</si>
  <si>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</si>
  <si>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</si>
  <si>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</si>
  <si>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</si>
  <si>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</si>
  <si>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</si>
  <si>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</si>
  <si>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</si>
  <si>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</si>
  <si>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</si>
  <si>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</si>
  <si>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</si>
  <si>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</si>
  <si>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</si>
  <si>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</si>
  <si>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</si>
  <si>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</si>
  <si>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</si>
  <si>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</si>
  <si>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</si>
  <si>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</si>
  <si>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</si>
  <si>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</si>
  <si>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</si>
  <si>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</si>
  <si>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</si>
  <si>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</si>
  <si>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</si>
  <si>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</si>
  <si>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</si>
  <si>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</si>
  <si>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</si>
  <si>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</si>
  <si>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</si>
  <si>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</si>
  <si>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</si>
  <si>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</si>
  <si>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</si>
  <si>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</si>
  <si>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</si>
  <si>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</si>
  <si>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</si>
  <si>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</si>
  <si>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</si>
  <si>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</si>
  <si>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</si>
  <si>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</si>
  <si>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</si>
  <si>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</si>
  <si>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</si>
  <si>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</si>
  <si>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</si>
  <si>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</si>
  <si>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</si>
  <si>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</si>
  <si>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</si>
  <si>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</si>
  <si>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</si>
  <si>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</si>
  <si>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</si>
  <si>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</si>
  <si>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</si>
  <si>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</si>
  <si>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</si>
  <si>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</si>
  <si>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</si>
  <si>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</si>
  <si>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</si>
  <si>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</si>
  <si>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</si>
  <si>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</si>
  <si>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</si>
  <si>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</si>
  <si>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</si>
  <si>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</si>
  <si>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</si>
  <si>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</si>
  <si>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</si>
  <si>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</si>
  <si>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</si>
  <si>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</si>
  <si>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</si>
  <si>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</si>
  <si>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</si>
  <si>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</si>
  <si>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</si>
  <si>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</si>
  <si>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</si>
  <si>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</si>
  <si>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</si>
  <si>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</si>
  <si>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</si>
  <si>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</si>
  <si>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</si>
  <si>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</si>
  <si>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</si>
  <si>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</si>
  <si>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</si>
  <si>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</si>
  <si>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</si>
  <si>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</si>
  <si>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</si>
  <si>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</si>
  <si>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IČO: 47452820                                                                                                                                                            v tis. Kč (bez desetinných míst)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</si>
  <si>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</si>
  <si>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</si>
  <si>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</si>
  <si>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</si>
  <si>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</si>
  <si>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</si>
  <si>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</si>
  <si>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</si>
  <si>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</si>
  <si>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</si>
  <si>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</si>
  <si>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</si>
  <si>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</si>
  <si>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</si>
  <si>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</si>
  <si>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</si>
  <si>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</si>
  <si>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</si>
  <si>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</si>
  <si>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</si>
  <si>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</si>
  <si>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</si>
  <si>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</si>
  <si>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</si>
  <si>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</si>
  <si>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</si>
  <si>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</si>
  <si>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</si>
  <si>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</si>
  <si>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</si>
  <si>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</si>
  <si>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</si>
  <si>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</si>
  <si>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</si>
  <si>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</si>
  <si>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</si>
  <si>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</si>
  <si>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</si>
  <si>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</si>
  <si>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</si>
  <si>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</si>
  <si>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</si>
  <si>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</si>
  <si>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</si>
  <si>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</si>
  <si>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</si>
  <si>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</si>
  <si>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</si>
  <si>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</si>
  <si>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</si>
  <si>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</si>
  <si>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</si>
  <si>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</si>
  <si>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</si>
  <si>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</si>
  <si>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</si>
  <si>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</si>
  <si>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</si>
  <si>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</si>
  <si>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</si>
  <si>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</si>
  <si>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</si>
  <si>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</si>
  <si>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</si>
  <si>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</si>
  <si>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</si>
  <si>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</si>
  <si>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</si>
  <si>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</si>
  <si>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</si>
  <si>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</si>
  <si>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</si>
  <si>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</si>
  <si>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</si>
  <si>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</si>
  <si>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</si>
  <si>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</si>
  <si>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</si>
  <si>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</si>
  <si>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</si>
  <si>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</si>
  <si>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</si>
  <si>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</si>
  <si>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</si>
  <si>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</si>
  <si>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</si>
  <si>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</si>
  <si>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</si>
  <si>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</si>
  <si>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</si>
  <si>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</si>
  <si>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</si>
  <si>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</si>
  <si>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</si>
  <si>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</si>
  <si>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</si>
  <si>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</si>
  <si>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</si>
  <si>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</si>
  <si>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</si>
  <si>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30.9.2017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</si>
</sst>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K_č_-;\-* #,##0\ _K_č_-;_-* &quot;-&quot;\ _K_č_-;_-@_-"/>
    <numFmt numFmtId="164" formatCode="_(* #,##0.00_);_(* \(#,##0.00\);_(* &quot;-&quot;??_);_(@_)"/>
    <numFmt numFmtId="165" formatCode="_(* #,##0_);_(* \(#,##0\);_(* &quot;-&quot;??_);_(@_)"/>
    <numFmt numFmtId="166" formatCode="d\.\ m\s\ˇ\c\ \r\r\r\r"/>
    <numFmt numFmtId="167" formatCode="_-* #,##0.00\ _ö_S_-;_-* #,##0.00\ _ö_S\-;_-* &quot;-&quot;??\ _ö_S_-;_-@_-"/>
    <numFmt numFmtId="168" formatCode="&quot;$&quot;#.00"/>
    <numFmt numFmtId="169" formatCode="#."/>
    <numFmt numFmtId="170" formatCode="#.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"/>
      <color indexed="8"/>
      <name val="Courier"/>
      <family val="1"/>
      <charset val="238"/>
    </font>
    <font>
      <sz val="10"/>
      <name val="Times New Roman CE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4" fontId="20" fillId="0" borderId="0">
      <protection locked="0"/>
    </xf>
    <xf numFmtId="41" fontId="21" fillId="0" borderId="0" applyFont="0" applyFill="0" applyBorder="0" applyAlignment="0" applyProtection="0"/>
    <xf numFmtId="166" fontId="20" fillId="0" borderId="0">
      <protection locked="0"/>
    </xf>
    <xf numFmtId="167" fontId="14" fillId="0" borderId="0" applyFont="0" applyFill="0" applyBorder="0" applyAlignment="0" applyProtection="0"/>
    <xf numFmtId="168" fontId="20" fillId="0" borderId="0">
      <protection locked="0"/>
    </xf>
    <xf numFmtId="0" fontId="2" fillId="0" borderId="0"/>
    <xf numFmtId="0" fontId="2" fillId="0" borderId="0"/>
    <xf numFmtId="169" fontId="22" fillId="0" borderId="0">
      <protection locked="0"/>
    </xf>
    <xf numFmtId="169" fontId="22" fillId="0" borderId="0">
      <protection locked="0"/>
    </xf>
    <xf numFmtId="0" fontId="1" fillId="0" borderId="0"/>
    <xf numFmtId="0" fontId="4" fillId="0" borderId="0"/>
    <xf numFmtId="170" fontId="20" fillId="0" borderId="0">
      <protection locked="0"/>
    </xf>
  </cellStyleXfs>
  <cellXfs count="298">
    <xf numFmtId="0" fontId="0" fillId="0" borderId="0" xfId="0"/>
    <xf numFmtId="4" fontId="0" fillId="0" borderId="0" xfId="0" applyNumberFormat="1"/>
    <xf numFmtId="0" fontId="3" fillId="0" borderId="0" xfId="2" applyFont="1" applyFill="1" applyBorder="1" applyAlignme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6" xfId="1" applyFont="1" applyFill="1" applyBorder="1" applyProtection="1"/>
    <xf numFmtId="0" fontId="9" fillId="0" borderId="7" xfId="1" applyFont="1" applyFill="1" applyBorder="1" applyProtection="1"/>
    <xf numFmtId="0" fontId="9" fillId="0" borderId="8" xfId="1" applyFont="1" applyFill="1" applyBorder="1" applyProtection="1"/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Continuous" vertical="center"/>
    </xf>
    <xf numFmtId="0" fontId="9" fillId="0" borderId="15" xfId="1" applyFont="1" applyFill="1" applyBorder="1" applyAlignment="1" applyProtection="1">
      <alignment horizontal="centerContinuous" vertical="center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12" fillId="3" borderId="19" xfId="1" applyFont="1" applyFill="1" applyBorder="1" applyAlignment="1" applyProtection="1">
      <alignment horizontal="left" vertical="center"/>
    </xf>
    <xf numFmtId="0" fontId="11" fillId="3" borderId="20" xfId="1" applyFont="1" applyFill="1" applyBorder="1" applyAlignment="1" applyProtection="1">
      <alignment vertical="center"/>
    </xf>
    <xf numFmtId="0" fontId="11" fillId="3" borderId="21" xfId="1" applyFont="1" applyFill="1" applyBorder="1" applyAlignment="1" applyProtection="1">
      <alignment horizontal="center" vertical="center"/>
    </xf>
    <xf numFmtId="49" fontId="11" fillId="3" borderId="20" xfId="1" applyNumberFormat="1" applyFont="1" applyFill="1" applyBorder="1" applyAlignment="1" applyProtection="1">
      <alignment horizontal="right" vertical="center" indent="1"/>
    </xf>
    <xf numFmtId="49" fontId="11" fillId="3" borderId="22" xfId="1" applyNumberFormat="1" applyFont="1" applyFill="1" applyBorder="1" applyAlignment="1" applyProtection="1">
      <alignment horizontal="right" vertical="center" indent="1"/>
    </xf>
    <xf numFmtId="0" fontId="13" fillId="0" borderId="2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right" vertical="center" indent="1"/>
    </xf>
    <xf numFmtId="49" fontId="11" fillId="0" borderId="27" xfId="1" applyNumberFormat="1" applyFont="1" applyFill="1" applyBorder="1" applyAlignment="1" applyProtection="1">
      <alignment horizontal="right" vertical="center" indent="1"/>
    </xf>
    <xf numFmtId="0" fontId="13" fillId="0" borderId="28" xfId="1" applyFont="1" applyFill="1" applyBorder="1" applyAlignment="1" applyProtection="1">
      <alignment vertical="center"/>
    </xf>
    <xf numFmtId="0" fontId="11" fillId="0" borderId="29" xfId="1" applyFont="1" applyFill="1" applyBorder="1" applyAlignment="1" applyProtection="1">
      <alignment vertical="center"/>
    </xf>
    <xf numFmtId="3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7" xfId="1" applyNumberFormat="1" applyFont="1" applyFill="1" applyBorder="1" applyAlignment="1" applyProtection="1">
      <alignment horizontal="right" vertical="center" indent="1"/>
    </xf>
    <xf numFmtId="0" fontId="11" fillId="0" borderId="30" xfId="1" applyFont="1" applyFill="1" applyBorder="1" applyAlignment="1" applyProtection="1">
      <alignment vertical="center"/>
    </xf>
    <xf numFmtId="3" fontId="11" fillId="0" borderId="26" xfId="3" applyNumberFormat="1" applyFont="1" applyFill="1" applyBorder="1" applyAlignment="1" applyProtection="1">
      <alignment horizontal="right" vertical="center" indent="1"/>
    </xf>
    <xf numFmtId="0" fontId="9" fillId="0" borderId="29" xfId="1" applyFont="1" applyFill="1" applyBorder="1" applyProtection="1"/>
    <xf numFmtId="3" fontId="11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 wrapText="1"/>
    </xf>
    <xf numFmtId="0" fontId="11" fillId="0" borderId="29" xfId="1" applyFont="1" applyFill="1" applyBorder="1" applyAlignment="1" applyProtection="1">
      <alignment vertical="center" wrapText="1"/>
    </xf>
    <xf numFmtId="0" fontId="11" fillId="0" borderId="33" xfId="1" applyFont="1" applyFill="1" applyBorder="1" applyAlignment="1" applyProtection="1">
      <alignment vertical="center" wrapText="1"/>
    </xf>
    <xf numFmtId="0" fontId="13" fillId="2" borderId="34" xfId="1" applyFont="1" applyFill="1" applyBorder="1" applyAlignment="1" applyProtection="1">
      <alignment vertical="center"/>
    </xf>
    <xf numFmtId="0" fontId="11" fillId="2" borderId="35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49" fontId="11" fillId="0" borderId="36" xfId="1" applyNumberFormat="1" applyFont="1" applyFill="1" applyBorder="1" applyAlignment="1" applyProtection="1">
      <alignment horizontal="right" vertical="center" indent="1"/>
    </xf>
    <xf numFmtId="0" fontId="12" fillId="3" borderId="19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horizontal="center" vertical="center"/>
    </xf>
    <xf numFmtId="3" fontId="11" fillId="3" borderId="22" xfId="1" applyNumberFormat="1" applyFont="1" applyFill="1" applyBorder="1" applyAlignment="1" applyProtection="1">
      <alignment horizontal="right" vertical="center" indent="1"/>
    </xf>
    <xf numFmtId="0" fontId="11" fillId="0" borderId="26" xfId="1" applyFont="1" applyFill="1" applyBorder="1" applyAlignment="1" applyProtection="1">
      <alignment horizontal="right" vertical="center" indent="1"/>
    </xf>
    <xf numFmtId="0" fontId="13" fillId="0" borderId="37" xfId="1" applyFont="1" applyFill="1" applyBorder="1" applyAlignment="1" applyProtection="1">
      <alignment vertical="center"/>
    </xf>
    <xf numFmtId="0" fontId="9" fillId="0" borderId="24" xfId="1" applyFont="1" applyFill="1" applyBorder="1" applyProtection="1"/>
    <xf numFmtId="0" fontId="13" fillId="4" borderId="31" xfId="1" applyFont="1" applyFill="1" applyBorder="1" applyAlignment="1" applyProtection="1">
      <alignment vertical="center"/>
    </xf>
    <xf numFmtId="0" fontId="9" fillId="0" borderId="29" xfId="1" applyFont="1" applyBorder="1" applyProtection="1"/>
    <xf numFmtId="0" fontId="11" fillId="4" borderId="29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horizontal="right" vertical="center" indent="1"/>
    </xf>
    <xf numFmtId="49" fontId="11" fillId="4" borderId="26" xfId="1" applyNumberFormat="1" applyFont="1" applyFill="1" applyBorder="1" applyAlignment="1" applyProtection="1">
      <alignment horizontal="right" vertical="center" indent="1"/>
    </xf>
    <xf numFmtId="49" fontId="11" fillId="4" borderId="27" xfId="1" applyNumberFormat="1" applyFont="1" applyFill="1" applyBorder="1" applyAlignment="1" applyProtection="1">
      <alignment horizontal="right" vertical="center" indent="1"/>
    </xf>
    <xf numFmtId="3" fontId="11" fillId="4" borderId="27" xfId="1" applyNumberFormat="1" applyFont="1" applyFill="1" applyBorder="1" applyAlignment="1" applyProtection="1">
      <alignment horizontal="right" vertical="center" indent="1"/>
    </xf>
    <xf numFmtId="0" fontId="13" fillId="4" borderId="23" xfId="1" applyFont="1" applyFill="1" applyBorder="1" applyAlignment="1" applyProtection="1">
      <alignment vertical="center"/>
    </xf>
    <xf numFmtId="0" fontId="11" fillId="4" borderId="32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vertical="center"/>
    </xf>
    <xf numFmtId="49" fontId="11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26" xfId="1" applyFont="1" applyFill="1" applyBorder="1" applyAlignment="1" applyProtection="1">
      <alignment horizontal="right" vertical="center" indent="1"/>
    </xf>
    <xf numFmtId="0" fontId="11" fillId="4" borderId="26" xfId="1" applyFont="1" applyFill="1" applyBorder="1" applyAlignment="1" applyProtection="1">
      <alignment vertical="center"/>
    </xf>
    <xf numFmtId="0" fontId="11" fillId="4" borderId="24" xfId="1" applyFont="1" applyFill="1" applyBorder="1" applyAlignment="1" applyProtection="1">
      <alignment vertical="center"/>
    </xf>
    <xf numFmtId="0" fontId="11" fillId="4" borderId="38" xfId="1" applyFont="1" applyFill="1" applyBorder="1" applyAlignment="1" applyProtection="1">
      <alignment vertical="center"/>
    </xf>
    <xf numFmtId="3" fontId="11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33" xfId="1" applyFont="1" applyFill="1" applyBorder="1" applyAlignment="1" applyProtection="1">
      <alignment vertical="center"/>
    </xf>
    <xf numFmtId="0" fontId="11" fillId="4" borderId="35" xfId="1" applyFont="1" applyFill="1" applyBorder="1" applyAlignment="1" applyProtection="1">
      <alignment vertical="center"/>
    </xf>
    <xf numFmtId="0" fontId="11" fillId="4" borderId="39" xfId="1" applyFont="1" applyFill="1" applyBorder="1" applyAlignment="1" applyProtection="1">
      <alignment vertical="center"/>
    </xf>
    <xf numFmtId="4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27" xfId="1" applyNumberFormat="1" applyFont="1" applyFill="1" applyBorder="1" applyAlignment="1" applyProtection="1">
      <alignment horizontal="right" vertical="center" indent="1"/>
    </xf>
    <xf numFmtId="0" fontId="13" fillId="4" borderId="4" xfId="1" applyFont="1" applyFill="1" applyBorder="1" applyAlignment="1" applyProtection="1">
      <alignment vertical="center"/>
    </xf>
    <xf numFmtId="0" fontId="11" fillId="4" borderId="40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 wrapText="1"/>
    </xf>
    <xf numFmtId="0" fontId="11" fillId="0" borderId="30" xfId="1" applyFont="1" applyFill="1" applyBorder="1" applyAlignment="1" applyProtection="1">
      <alignment vertical="center" wrapText="1"/>
    </xf>
    <xf numFmtId="0" fontId="9" fillId="0" borderId="24" xfId="1" applyFont="1" applyBorder="1" applyProtection="1"/>
    <xf numFmtId="0" fontId="13" fillId="0" borderId="23" xfId="1" applyFont="1" applyBorder="1" applyAlignment="1" applyProtection="1">
      <alignment vertical="center"/>
    </xf>
    <xf numFmtId="0" fontId="11" fillId="0" borderId="24" xfId="1" applyFont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 indent="1"/>
    </xf>
    <xf numFmtId="0" fontId="11" fillId="0" borderId="36" xfId="1" applyFont="1" applyBorder="1" applyAlignment="1" applyProtection="1">
      <alignment horizontal="right" vertical="center" indent="1"/>
    </xf>
    <xf numFmtId="49" fontId="11" fillId="4" borderId="36" xfId="1" applyNumberFormat="1" applyFont="1" applyFill="1" applyBorder="1" applyAlignment="1" applyProtection="1">
      <alignment horizontal="right" vertical="center" indent="1"/>
    </xf>
    <xf numFmtId="3" fontId="11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1" fillId="3" borderId="20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 indent="1"/>
    </xf>
    <xf numFmtId="49" fontId="11" fillId="0" borderId="25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vertical="center"/>
    </xf>
    <xf numFmtId="1" fontId="11" fillId="4" borderId="26" xfId="1" applyNumberFormat="1" applyFont="1" applyFill="1" applyBorder="1" applyAlignment="1" applyProtection="1">
      <alignment horizontal="right" vertical="center" indent="1"/>
    </xf>
    <xf numFmtId="3" fontId="11" fillId="4" borderId="26" xfId="1" applyNumberFormat="1" applyFont="1" applyFill="1" applyBorder="1" applyAlignment="1" applyProtection="1">
      <alignment horizontal="right" vertical="center" indent="1"/>
    </xf>
    <xf numFmtId="0" fontId="13" fillId="4" borderId="28" xfId="1" applyFont="1" applyFill="1" applyBorder="1" applyAlignment="1" applyProtection="1">
      <alignment vertical="center"/>
    </xf>
    <xf numFmtId="0" fontId="11" fillId="0" borderId="24" xfId="1" applyFont="1" applyBorder="1" applyAlignment="1" applyProtection="1">
      <alignment vertical="center" wrapText="1"/>
    </xf>
    <xf numFmtId="0" fontId="13" fillId="0" borderId="41" xfId="1" applyFont="1" applyBorder="1" applyAlignment="1" applyProtection="1">
      <alignment vertical="center"/>
    </xf>
    <xf numFmtId="0" fontId="11" fillId="0" borderId="42" xfId="1" applyFont="1" applyBorder="1" applyAlignment="1" applyProtection="1">
      <alignment vertical="center"/>
    </xf>
    <xf numFmtId="49" fontId="11" fillId="0" borderId="43" xfId="1" applyNumberFormat="1" applyFont="1" applyBorder="1" applyAlignment="1" applyProtection="1">
      <alignment horizontal="center" vertical="center"/>
    </xf>
    <xf numFmtId="0" fontId="11" fillId="0" borderId="44" xfId="1" applyFont="1" applyBorder="1" applyAlignment="1" applyProtection="1">
      <alignment horizontal="right" vertical="center" indent="1"/>
    </xf>
    <xf numFmtId="49" fontId="11" fillId="4" borderId="44" xfId="1" applyNumberFormat="1" applyFont="1" applyFill="1" applyBorder="1" applyAlignment="1" applyProtection="1">
      <alignment horizontal="right" vertical="center" indent="1"/>
    </xf>
    <xf numFmtId="3" fontId="11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3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49" fontId="11" fillId="0" borderId="46" xfId="1" applyNumberFormat="1" applyFont="1" applyBorder="1" applyAlignment="1" applyProtection="1">
      <alignment horizontal="center" vertical="center"/>
    </xf>
    <xf numFmtId="0" fontId="11" fillId="0" borderId="47" xfId="1" applyFont="1" applyBorder="1" applyAlignment="1" applyProtection="1">
      <alignment horizontal="right" vertical="center" indent="1"/>
    </xf>
    <xf numFmtId="49" fontId="11" fillId="4" borderId="47" xfId="1" applyNumberFormat="1" applyFont="1" applyFill="1" applyBorder="1" applyAlignment="1" applyProtection="1">
      <alignment horizontal="right" vertical="center" indent="1"/>
    </xf>
    <xf numFmtId="3" fontId="11" fillId="2" borderId="48" xfId="1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/>
    <xf numFmtId="4" fontId="11" fillId="0" borderId="0" xfId="1" applyNumberFormat="1" applyFont="1" applyProtection="1"/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9" fillId="0" borderId="4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9" xfId="2" applyFont="1" applyFill="1" applyBorder="1" applyAlignment="1">
      <alignment horizontal="centerContinuous" vertical="center"/>
    </xf>
    <xf numFmtId="0" fontId="11" fillId="0" borderId="10" xfId="2" applyFont="1" applyFill="1" applyBorder="1" applyAlignment="1">
      <alignment horizontal="centerContinuous" vertical="center"/>
    </xf>
    <xf numFmtId="0" fontId="15" fillId="0" borderId="1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Continuous" vertical="center"/>
    </xf>
    <xf numFmtId="0" fontId="11" fillId="0" borderId="15" xfId="2" applyFont="1" applyFill="1" applyBorder="1" applyAlignment="1">
      <alignment horizontal="centerContinuous" vertic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3" borderId="19" xfId="2" applyFont="1" applyFill="1" applyBorder="1" applyAlignment="1">
      <alignment vertical="center"/>
    </xf>
    <xf numFmtId="0" fontId="9" fillId="3" borderId="20" xfId="2" applyFont="1" applyFill="1" applyBorder="1"/>
    <xf numFmtId="0" fontId="11" fillId="3" borderId="2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20" xfId="2" applyFont="1" applyFill="1" applyBorder="1" applyProtection="1"/>
    <xf numFmtId="0" fontId="11" fillId="3" borderId="22" xfId="2" applyFont="1" applyFill="1" applyBorder="1" applyProtection="1"/>
    <xf numFmtId="0" fontId="13" fillId="2" borderId="23" xfId="2" applyFont="1" applyFill="1" applyBorder="1" applyAlignment="1">
      <alignment vertical="center"/>
    </xf>
    <xf numFmtId="0" fontId="13" fillId="2" borderId="24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horizontal="center" vertical="center"/>
    </xf>
    <xf numFmtId="3" fontId="11" fillId="2" borderId="25" xfId="2" applyNumberFormat="1" applyFont="1" applyFill="1" applyBorder="1" applyAlignment="1" applyProtection="1">
      <alignment horizontal="right" indent="1"/>
      <protection locked="0"/>
    </xf>
    <xf numFmtId="3" fontId="11" fillId="2" borderId="52" xfId="2" applyNumberFormat="1" applyFont="1" applyFill="1" applyBorder="1" applyAlignment="1" applyProtection="1">
      <alignment horizontal="right" indent="1"/>
      <protection locked="0"/>
    </xf>
    <xf numFmtId="0" fontId="11" fillId="2" borderId="26" xfId="2" applyFont="1" applyFill="1" applyBorder="1" applyAlignment="1">
      <alignment vertical="center"/>
    </xf>
    <xf numFmtId="0" fontId="11" fillId="0" borderId="38" xfId="2" applyFont="1" applyFill="1" applyBorder="1" applyAlignment="1">
      <alignment horizontal="center" vertical="center"/>
    </xf>
    <xf numFmtId="3" fontId="11" fillId="2" borderId="26" xfId="2" applyNumberFormat="1" applyFont="1" applyFill="1" applyBorder="1" applyAlignment="1" applyProtection="1">
      <alignment horizontal="right" indent="1"/>
      <protection locked="0"/>
    </xf>
    <xf numFmtId="3" fontId="11" fillId="2" borderId="27" xfId="2" applyNumberFormat="1" applyFont="1" applyFill="1" applyBorder="1" applyAlignment="1" applyProtection="1">
      <alignment horizontal="right" indent="1"/>
      <protection locked="0"/>
    </xf>
    <xf numFmtId="0" fontId="17" fillId="0" borderId="0" xfId="0" applyFont="1"/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1" fillId="0" borderId="30" xfId="2" applyFont="1" applyFill="1" applyBorder="1" applyAlignment="1">
      <alignment vertical="center"/>
    </xf>
    <xf numFmtId="3" fontId="11" fillId="0" borderId="26" xfId="2" applyNumberFormat="1" applyFont="1" applyFill="1" applyBorder="1" applyAlignment="1" applyProtection="1">
      <alignment horizontal="right" indent="1"/>
      <protection locked="0"/>
    </xf>
    <xf numFmtId="3" fontId="11" fillId="0" borderId="27" xfId="2" applyNumberFormat="1" applyFont="1" applyFill="1" applyBorder="1" applyAlignment="1" applyProtection="1">
      <alignment horizontal="right" indent="1"/>
      <protection locked="0"/>
    </xf>
    <xf numFmtId="0" fontId="9" fillId="0" borderId="31" xfId="2" applyFont="1" applyFill="1" applyBorder="1"/>
    <xf numFmtId="0" fontId="11" fillId="0" borderId="38" xfId="2" applyFont="1" applyFill="1" applyBorder="1" applyAlignment="1">
      <alignment vertical="center"/>
    </xf>
    <xf numFmtId="0" fontId="9" fillId="0" borderId="29" xfId="2" applyFont="1" applyFill="1" applyBorder="1"/>
    <xf numFmtId="0" fontId="13" fillId="2" borderId="4" xfId="2" applyFont="1" applyFill="1" applyBorder="1" applyAlignment="1">
      <alignment vertical="center"/>
    </xf>
    <xf numFmtId="0" fontId="9" fillId="2" borderId="0" xfId="2" applyFont="1" applyFill="1" applyBorder="1"/>
    <xf numFmtId="0" fontId="11" fillId="2" borderId="53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26" xfId="2" applyNumberFormat="1" applyFont="1" applyFill="1" applyBorder="1" applyAlignment="1" applyProtection="1">
      <alignment horizontal="right" indent="1"/>
    </xf>
    <xf numFmtId="3" fontId="11" fillId="2" borderId="27" xfId="2" applyNumberFormat="1" applyFont="1" applyFill="1" applyBorder="1" applyAlignment="1" applyProtection="1">
      <alignment horizontal="right" indent="1"/>
    </xf>
    <xf numFmtId="0" fontId="13" fillId="0" borderId="38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9" fillId="0" borderId="38" xfId="2" applyFont="1" applyFill="1" applyBorder="1"/>
    <xf numFmtId="3" fontId="11" fillId="0" borderId="26" xfId="2" applyNumberFormat="1" applyFont="1" applyFill="1" applyBorder="1" applyAlignment="1" applyProtection="1">
      <alignment horizontal="right" indent="1"/>
    </xf>
    <xf numFmtId="3" fontId="11" fillId="0" borderId="27" xfId="2" applyNumberFormat="1" applyFont="1" applyFill="1" applyBorder="1" applyAlignment="1" applyProtection="1">
      <alignment horizontal="right" indent="1"/>
    </xf>
    <xf numFmtId="0" fontId="9" fillId="0" borderId="30" xfId="2" applyFont="1" applyFill="1" applyBorder="1"/>
    <xf numFmtId="0" fontId="11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9" fillId="0" borderId="26" xfId="2" applyFont="1" applyFill="1" applyBorder="1"/>
    <xf numFmtId="0" fontId="13" fillId="0" borderId="29" xfId="2" applyFont="1" applyFill="1" applyBorder="1" applyAlignment="1">
      <alignment vertical="center"/>
    </xf>
    <xf numFmtId="0" fontId="11" fillId="0" borderId="37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3" fontId="11" fillId="0" borderId="30" xfId="2" applyNumberFormat="1" applyFont="1" applyFill="1" applyBorder="1" applyAlignment="1" applyProtection="1">
      <alignment horizontal="right" indent="1"/>
      <protection locked="0"/>
    </xf>
    <xf numFmtId="3" fontId="11" fillId="0" borderId="54" xfId="2" applyNumberFormat="1" applyFont="1" applyFill="1" applyBorder="1" applyAlignment="1" applyProtection="1">
      <alignment horizontal="right" indent="1"/>
      <protection locked="0"/>
    </xf>
    <xf numFmtId="0" fontId="13" fillId="2" borderId="31" xfId="2" applyFont="1" applyFill="1" applyBorder="1" applyAlignment="1">
      <alignment vertical="center"/>
    </xf>
    <xf numFmtId="0" fontId="18" fillId="2" borderId="29" xfId="2" applyFont="1" applyFill="1" applyBorder="1" applyAlignment="1">
      <alignment vertical="center"/>
    </xf>
    <xf numFmtId="0" fontId="9" fillId="2" borderId="29" xfId="2" applyFont="1" applyFill="1" applyBorder="1"/>
    <xf numFmtId="0" fontId="11" fillId="0" borderId="5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0" borderId="5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30" xfId="2" applyFont="1" applyFill="1" applyBorder="1" applyAlignment="1">
      <alignment vertical="center"/>
    </xf>
    <xf numFmtId="0" fontId="11" fillId="2" borderId="29" xfId="2" applyFont="1" applyFill="1" applyBorder="1" applyAlignment="1">
      <alignment vertical="center"/>
    </xf>
    <xf numFmtId="0" fontId="11" fillId="2" borderId="30" xfId="2" applyFont="1" applyFill="1" applyBorder="1" applyAlignment="1">
      <alignment vertical="center"/>
    </xf>
    <xf numFmtId="165" fontId="11" fillId="2" borderId="26" xfId="4" applyNumberFormat="1" applyFont="1" applyFill="1" applyBorder="1" applyAlignment="1" applyProtection="1">
      <alignment horizontal="right" indent="1"/>
    </xf>
    <xf numFmtId="165" fontId="11" fillId="0" borderId="26" xfId="2" applyNumberFormat="1" applyFont="1" applyFill="1" applyBorder="1" applyAlignment="1" applyProtection="1">
      <alignment horizontal="right" indent="1"/>
      <protection locked="0"/>
    </xf>
    <xf numFmtId="0" fontId="13" fillId="2" borderId="37" xfId="2" applyFont="1" applyFill="1" applyBorder="1" applyAlignment="1">
      <alignment vertical="center"/>
    </xf>
    <xf numFmtId="3" fontId="11" fillId="0" borderId="27" xfId="1" applyNumberFormat="1" applyFont="1" applyFill="1" applyBorder="1" applyAlignment="1" applyProtection="1">
      <alignment horizontal="right" indent="1"/>
      <protection locked="0"/>
    </xf>
    <xf numFmtId="0" fontId="11" fillId="0" borderId="4" xfId="2" applyFont="1" applyFill="1" applyBorder="1" applyAlignment="1">
      <alignment vertical="center"/>
    </xf>
    <xf numFmtId="0" fontId="13" fillId="0" borderId="53" xfId="2" applyFont="1" applyFill="1" applyBorder="1" applyAlignment="1">
      <alignment vertical="center"/>
    </xf>
    <xf numFmtId="0" fontId="11" fillId="0" borderId="56" xfId="2" applyFont="1" applyFill="1" applyBorder="1" applyAlignment="1">
      <alignment vertical="center"/>
    </xf>
    <xf numFmtId="0" fontId="13" fillId="0" borderId="57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58" xfId="2" applyFont="1" applyFill="1" applyBorder="1" applyAlignment="1">
      <alignment vertical="center"/>
    </xf>
    <xf numFmtId="0" fontId="11" fillId="0" borderId="43" xfId="2" applyFont="1" applyFill="1" applyBorder="1" applyAlignment="1">
      <alignment horizontal="center" vertical="center"/>
    </xf>
    <xf numFmtId="3" fontId="11" fillId="0" borderId="57" xfId="2" applyNumberFormat="1" applyFont="1" applyFill="1" applyBorder="1" applyAlignment="1" applyProtection="1">
      <alignment horizontal="right" indent="1"/>
      <protection locked="0"/>
    </xf>
    <xf numFmtId="3" fontId="11" fillId="0" borderId="45" xfId="1" applyNumberFormat="1" applyFont="1" applyFill="1" applyBorder="1" applyAlignment="1" applyProtection="1">
      <alignment horizontal="right" indent="1"/>
      <protection locked="0"/>
    </xf>
    <xf numFmtId="3" fontId="11" fillId="0" borderId="59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3" fontId="11" fillId="2" borderId="47" xfId="2" applyNumberFormat="1" applyFont="1" applyFill="1" applyBorder="1" applyAlignment="1" applyProtection="1">
      <alignment horizontal="right" indent="1"/>
    </xf>
    <xf numFmtId="3" fontId="11" fillId="2" borderId="8" xfId="4" applyNumberFormat="1" applyFont="1" applyFill="1" applyBorder="1" applyAlignment="1" applyProtection="1">
      <alignment horizontal="right" indent="1"/>
    </xf>
    <xf numFmtId="3" fontId="11" fillId="2" borderId="8" xfId="2" applyNumberFormat="1" applyFont="1" applyFill="1" applyBorder="1" applyAlignment="1" applyProtection="1">
      <alignment horizontal="right" indent="1"/>
    </xf>
    <xf numFmtId="0" fontId="11" fillId="0" borderId="49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 applyProtection="1">
      <alignment horizontal="right" indent="1"/>
    </xf>
    <xf numFmtId="3" fontId="11" fillId="0" borderId="51" xfId="2" applyNumberFormat="1" applyFont="1" applyFill="1" applyBorder="1" applyAlignment="1" applyProtection="1">
      <alignment horizontal="right" indent="1"/>
    </xf>
    <xf numFmtId="4" fontId="11" fillId="0" borderId="8" xfId="2" applyNumberFormat="1" applyFont="1" applyFill="1" applyBorder="1" applyAlignment="1" applyProtection="1">
      <alignment horizontal="right" indent="1"/>
    </xf>
    <xf numFmtId="0" fontId="12" fillId="3" borderId="56" xfId="2" applyFont="1" applyFill="1" applyBorder="1" applyAlignment="1">
      <alignment vertical="center"/>
    </xf>
    <xf numFmtId="0" fontId="9" fillId="3" borderId="58" xfId="2" applyFont="1" applyFill="1" applyBorder="1"/>
    <xf numFmtId="0" fontId="11" fillId="3" borderId="58" xfId="2" applyFont="1" applyFill="1" applyBorder="1" applyAlignment="1">
      <alignment vertical="center"/>
    </xf>
    <xf numFmtId="0" fontId="11" fillId="3" borderId="58" xfId="2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right" indent="1"/>
    </xf>
    <xf numFmtId="3" fontId="11" fillId="3" borderId="59" xfId="2" applyNumberFormat="1" applyFont="1" applyFill="1" applyBorder="1" applyAlignment="1">
      <alignment horizontal="right" indent="1"/>
    </xf>
    <xf numFmtId="3" fontId="11" fillId="0" borderId="1" xfId="2" applyNumberFormat="1" applyFont="1" applyFill="1" applyBorder="1" applyAlignment="1" applyProtection="1">
      <alignment horizontal="right" indent="1"/>
    </xf>
    <xf numFmtId="3" fontId="11" fillId="0" borderId="3" xfId="2" applyNumberFormat="1" applyFont="1" applyFill="1" applyBorder="1" applyAlignment="1" applyProtection="1">
      <alignment horizontal="right" indent="1"/>
    </xf>
    <xf numFmtId="0" fontId="13" fillId="0" borderId="32" xfId="2" applyFont="1" applyFill="1" applyBorder="1" applyAlignment="1">
      <alignment vertical="center"/>
    </xf>
    <xf numFmtId="3" fontId="11" fillId="0" borderId="4" xfId="2" applyNumberFormat="1" applyFont="1" applyFill="1" applyBorder="1" applyAlignment="1" applyProtection="1">
      <alignment horizontal="right" indent="1"/>
    </xf>
    <xf numFmtId="3" fontId="11" fillId="0" borderId="5" xfId="2" applyNumberFormat="1" applyFont="1" applyFill="1" applyBorder="1" applyAlignment="1" applyProtection="1">
      <alignment horizontal="right" indent="1"/>
    </xf>
    <xf numFmtId="0" fontId="11" fillId="0" borderId="32" xfId="2" applyFont="1" applyFill="1" applyBorder="1" applyAlignment="1">
      <alignment vertical="center"/>
    </xf>
    <xf numFmtId="0" fontId="11" fillId="0" borderId="33" xfId="2" applyFont="1" applyFill="1" applyBorder="1" applyAlignment="1">
      <alignment vertical="center"/>
    </xf>
    <xf numFmtId="0" fontId="8" fillId="0" borderId="31" xfId="2" applyFont="1" applyFill="1" applyBorder="1"/>
    <xf numFmtId="0" fontId="8" fillId="0" borderId="29" xfId="2" applyFont="1" applyFill="1" applyBorder="1"/>
    <xf numFmtId="0" fontId="8" fillId="0" borderId="30" xfId="2" applyFont="1" applyFill="1" applyBorder="1"/>
    <xf numFmtId="0" fontId="13" fillId="0" borderId="33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3" fontId="11" fillId="0" borderId="60" xfId="2" applyNumberFormat="1" applyFont="1" applyFill="1" applyBorder="1" applyAlignment="1" applyProtection="1">
      <alignment horizontal="right" indent="1"/>
      <protection locked="0"/>
    </xf>
    <xf numFmtId="3" fontId="11" fillId="0" borderId="6" xfId="2" applyNumberFormat="1" applyFont="1" applyFill="1" applyBorder="1" applyAlignment="1" applyProtection="1">
      <alignment horizontal="right" indent="1"/>
    </xf>
    <xf numFmtId="3" fontId="11" fillId="0" borderId="8" xfId="2" applyNumberFormat="1" applyFont="1" applyFill="1" applyBorder="1" applyAlignment="1" applyProtection="1">
      <alignment horizontal="right" indent="1"/>
    </xf>
    <xf numFmtId="3" fontId="11" fillId="2" borderId="60" xfId="2" applyNumberFormat="1" applyFont="1" applyFill="1" applyBorder="1" applyAlignment="1" applyProtection="1">
      <alignment horizontal="right" indent="1"/>
      <protection locked="0"/>
    </xf>
    <xf numFmtId="3" fontId="11" fillId="2" borderId="61" xfId="2" applyNumberFormat="1" applyFont="1" applyFill="1" applyBorder="1" applyAlignment="1" applyProtection="1">
      <alignment horizontal="right" indent="1"/>
      <protection locked="0"/>
    </xf>
    <xf numFmtId="3" fontId="11" fillId="2" borderId="32" xfId="2" applyNumberFormat="1" applyFont="1" applyFill="1" applyBorder="1" applyAlignment="1" applyProtection="1">
      <alignment horizontal="right" indent="1"/>
    </xf>
    <xf numFmtId="3" fontId="11" fillId="2" borderId="61" xfId="2" applyNumberFormat="1" applyFont="1" applyFill="1" applyBorder="1" applyAlignment="1" applyProtection="1">
      <alignment horizontal="right" indent="1"/>
    </xf>
    <xf numFmtId="3" fontId="11" fillId="0" borderId="38" xfId="2" applyNumberFormat="1" applyFont="1" applyFill="1" applyBorder="1" applyAlignment="1" applyProtection="1">
      <alignment horizontal="right" indent="1"/>
    </xf>
    <xf numFmtId="3" fontId="11" fillId="0" borderId="61" xfId="2" applyNumberFormat="1" applyFont="1" applyFill="1" applyBorder="1" applyAlignment="1" applyProtection="1">
      <alignment horizontal="right" indent="1"/>
    </xf>
    <xf numFmtId="0" fontId="11" fillId="0" borderId="29" xfId="2" applyFont="1" applyFill="1" applyBorder="1"/>
    <xf numFmtId="3" fontId="11" fillId="0" borderId="38" xfId="2" applyNumberFormat="1" applyFont="1" applyFill="1" applyBorder="1" applyAlignment="1" applyProtection="1">
      <alignment horizontal="right" indent="1"/>
      <protection locked="0"/>
    </xf>
    <xf numFmtId="3" fontId="11" fillId="0" borderId="61" xfId="2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Border="1" applyAlignment="1" applyProtection="1">
      <alignment horizontal="right" indent="1"/>
      <protection locked="0"/>
    </xf>
    <xf numFmtId="3" fontId="11" fillId="0" borderId="54" xfId="1" applyNumberFormat="1" applyFont="1" applyFill="1" applyBorder="1" applyAlignment="1" applyProtection="1">
      <alignment horizontal="right" indent="1"/>
      <protection locked="0"/>
    </xf>
    <xf numFmtId="0" fontId="9" fillId="0" borderId="24" xfId="2" applyFont="1" applyFill="1" applyBorder="1"/>
    <xf numFmtId="3" fontId="11" fillId="0" borderId="38" xfId="1" applyNumberFormat="1" applyFont="1" applyFill="1" applyBorder="1" applyAlignment="1" applyProtection="1">
      <alignment horizontal="right" indent="1"/>
      <protection locked="0"/>
    </xf>
    <xf numFmtId="3" fontId="11" fillId="0" borderId="62" xfId="2" applyNumberFormat="1" applyFont="1" applyFill="1" applyBorder="1" applyAlignment="1" applyProtection="1">
      <alignment horizontal="right" indent="1"/>
      <protection locked="0"/>
    </xf>
    <xf numFmtId="3" fontId="11" fillId="2" borderId="62" xfId="2" applyNumberFormat="1" applyFont="1" applyFill="1" applyBorder="1" applyAlignment="1" applyProtection="1">
      <alignment horizontal="right" indent="1"/>
      <protection locked="0"/>
    </xf>
    <xf numFmtId="3" fontId="11" fillId="2" borderId="61" xfId="1" applyNumberFormat="1" applyFont="1" applyFill="1" applyBorder="1" applyAlignment="1" applyProtection="1">
      <alignment horizontal="right" indent="1"/>
      <protection locked="0"/>
    </xf>
    <xf numFmtId="0" fontId="11" fillId="0" borderId="33" xfId="2" applyFont="1" applyFill="1" applyBorder="1" applyAlignment="1">
      <alignment horizontal="center" vertical="center"/>
    </xf>
    <xf numFmtId="0" fontId="9" fillId="2" borderId="24" xfId="2" applyFont="1" applyFill="1" applyBorder="1"/>
    <xf numFmtId="3" fontId="11" fillId="2" borderId="54" xfId="2" applyNumberFormat="1" applyFont="1" applyFill="1" applyBorder="1" applyAlignment="1" applyProtection="1">
      <alignment horizontal="right" indent="1"/>
      <protection locked="0"/>
    </xf>
    <xf numFmtId="3" fontId="11" fillId="2" borderId="54" xfId="2" applyNumberFormat="1" applyFont="1" applyFill="1" applyBorder="1" applyAlignment="1" applyProtection="1">
      <alignment horizontal="right" indent="1"/>
    </xf>
    <xf numFmtId="0" fontId="13" fillId="0" borderId="28" xfId="2" applyFont="1" applyFill="1" applyBorder="1" applyAlignment="1">
      <alignment vertical="center"/>
    </xf>
    <xf numFmtId="3" fontId="13" fillId="0" borderId="4" xfId="2" applyNumberFormat="1" applyFont="1" applyFill="1" applyBorder="1" applyAlignment="1" applyProtection="1">
      <alignment horizontal="right" indent="1"/>
    </xf>
    <xf numFmtId="3" fontId="13" fillId="0" borderId="5" xfId="2" applyNumberFormat="1" applyFont="1" applyFill="1" applyBorder="1" applyAlignment="1" applyProtection="1">
      <alignment horizontal="right" indent="1"/>
    </xf>
    <xf numFmtId="3" fontId="13" fillId="0" borderId="27" xfId="2" applyNumberFormat="1" applyFont="1" applyFill="1" applyBorder="1" applyAlignment="1" applyProtection="1">
      <alignment horizontal="right" indent="1"/>
      <protection locked="0"/>
    </xf>
    <xf numFmtId="3" fontId="13" fillId="0" borderId="54" xfId="2" applyNumberFormat="1" applyFont="1" applyFill="1" applyBorder="1" applyAlignment="1" applyProtection="1">
      <alignment horizontal="right" indent="1"/>
      <protection locked="0"/>
    </xf>
    <xf numFmtId="0" fontId="11" fillId="0" borderId="2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right" indent="1"/>
    </xf>
    <xf numFmtId="0" fontId="11" fillId="0" borderId="41" xfId="2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1" fillId="0" borderId="42" xfId="2" applyFont="1" applyFill="1" applyBorder="1" applyAlignment="1">
      <alignment vertical="center"/>
    </xf>
    <xf numFmtId="0" fontId="11" fillId="0" borderId="44" xfId="2" applyFont="1" applyFill="1" applyBorder="1" applyAlignment="1">
      <alignment vertical="center"/>
    </xf>
    <xf numFmtId="0" fontId="11" fillId="0" borderId="40" xfId="2" applyFont="1" applyFill="1" applyBorder="1" applyAlignment="1">
      <alignment horizontal="center" vertical="center"/>
    </xf>
    <xf numFmtId="3" fontId="11" fillId="0" borderId="63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vertical="center"/>
    </xf>
    <xf numFmtId="0" fontId="11" fillId="0" borderId="64" xfId="2" applyFont="1" applyFill="1" applyBorder="1" applyAlignment="1">
      <alignment horizontal="center" vertical="center"/>
    </xf>
    <xf numFmtId="4" fontId="11" fillId="0" borderId="0" xfId="2" applyNumberFormat="1" applyFont="1" applyFill="1"/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1" fillId="4" borderId="32" xfId="1" applyFont="1" applyFill="1" applyBorder="1" applyAlignment="1" applyProtection="1">
      <alignment horizontal="left" vertical="center" wrapText="1"/>
    </xf>
    <xf numFmtId="0" fontId="11" fillId="4" borderId="30" xfId="1" applyFont="1" applyFill="1" applyBorder="1" applyAlignment="1" applyProtection="1">
      <alignment horizontal="left" vertical="center" wrapText="1"/>
    </xf>
    <xf numFmtId="0" fontId="13" fillId="0" borderId="31" xfId="1" applyFont="1" applyBorder="1" applyAlignment="1" applyProtection="1">
      <alignment horizontal="left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49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" xfId="2" applyFont="1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3" xfId="2" applyFont="1" applyFill="1" applyBorder="1" applyAlignment="1" applyProtection="1">
      <alignment horizontal="center"/>
      <protection locked="0"/>
    </xf>
    <xf numFmtId="0" fontId="3" fillId="2" borderId="4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5" xfId="2" applyFont="1" applyFill="1" applyBorder="1" applyAlignment="1" applyProtection="1">
      <alignment horizontal="left"/>
      <protection locked="0"/>
    </xf>
  </cellXfs>
  <cellStyles count="18">
    <cellStyle name="Źrka" xfId="6"/>
    <cellStyle name="Čárka 2" xfId="4"/>
    <cellStyle name="čárky [0]_List1" xfId="7"/>
    <cellStyle name="Datum" xfId="8"/>
    <cellStyle name="Dezimal_SteuerabgrenzungsformulaNEU" xfId="9"/>
    <cellStyle name="M‰na" xfId="10"/>
    <cellStyle name="MAND_x000d_CHECK.COMMAND_x000e_RENAME.COMMAND_x0008_SHOW.BAR_x000b_DELETE.MENU_x000e_DELETE.COMMAND_x000e_GET.CHA" xfId="11"/>
    <cellStyle name="MAND_x000d_CHECK.COMMAND_x000e_RENAME.COMMAND_x0008_SHOW.BAR_x000b_DELETE.MENU_x000e_DELETE.COMMAND_x000e_GET.CHA 2" xfId="2"/>
    <cellStyle name="MAND_x000d_CHECK.COMMAND_x000e_RENAME.COMMAND_x0008_SHOW.BAR_x000b_DELETE.MENU_x000e_DELETE.COMMAND_x000e_GET.CHA 3" xfId="12"/>
    <cellStyle name="Nadpis1" xfId="13"/>
    <cellStyle name="Nadpis2" xfId="14"/>
    <cellStyle name="Normální" xfId="0" builtinId="0"/>
    <cellStyle name="normální 2" xfId="15"/>
    <cellStyle name="Normální 3" xfId="16"/>
    <cellStyle name="normální_R a VZZ 2003 Poj1" xfId="1"/>
    <cellStyle name="normální_Sešit3" xfId="3"/>
    <cellStyle name="normální_Sešit3 2" xfId="5"/>
    <cellStyle name="Pevnť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 refreshError="1"/>
      <sheetData sheetId="6">
        <row r="105">
          <cell r="H105">
            <v>29333858.44386455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F8">
            <v>41486</v>
          </cell>
        </row>
      </sheetData>
      <sheetData sheetId="15">
        <row r="65">
          <cell r="F65">
            <v>1084.72208</v>
          </cell>
        </row>
      </sheetData>
      <sheetData sheetId="16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  <cell r="F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  <cell r="F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  <cell r="F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  <cell r="F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  <cell r="F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  <cell r="F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  <cell r="F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  <cell r="F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  <cell r="F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  <cell r="F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  <cell r="F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  <cell r="F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  <cell r="F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  <cell r="F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  <cell r="F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  <cell r="F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  <cell r="F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  <cell r="F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  <cell r="F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  <cell r="F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  <cell r="F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  <cell r="F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  <cell r="F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  <cell r="F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  <cell r="F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  <cell r="F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  <cell r="F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  <cell r="F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  <cell r="F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  <cell r="F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  <cell r="F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  <cell r="F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17"/>
      <sheetData sheetId="18"/>
      <sheetData sheetId="19">
        <row r="17">
          <cell r="D17">
            <v>74353211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F6">
            <v>41486</v>
          </cell>
        </row>
      </sheetData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view="pageBreakPreview" zoomScaleNormal="100" zoomScaleSheetLayoutView="100" workbookViewId="0">
      <pane xSplit="4" ySplit="9" topLeftCell="E38" activePane="bottomRight" state="frozen"/>
      <selection activeCell="C125" sqref="C125"/>
      <selection pane="topRight" activeCell="C125" sqref="C125"/>
      <selection pane="bottomLeft" activeCell="C125" sqref="C125"/>
      <selection pane="bottomRight" activeCell="A90" sqref="A90:C90"/>
    </sheetView>
  </sheetViews>
  <sheetFormatPr defaultRowHeight="12.75" x14ac:dyDescent="0.2"/>
  <cols>
    <col min="1" max="2" width="1.7109375" customWidth="1"/>
    <col min="3" max="3" width="96.85546875" customWidth="1"/>
    <col min="4" max="4" width="7.28515625" customWidth="1"/>
    <col min="5" max="8" width="14.42578125" style="104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5" max="15" width="11.42578125" bestFit="1" customWidth="1"/>
  </cols>
  <sheetData>
    <row r="1" spans="1:13" ht="23.25" x14ac:dyDescent="0.35">
      <c r="A1" s="275" t="s">
        <v>0</v>
      </c>
      <c r="B1" s="276"/>
      <c r="C1" s="276"/>
      <c r="D1" s="276"/>
      <c r="E1" s="276"/>
      <c r="F1" s="276"/>
      <c r="G1" s="276"/>
      <c r="H1" s="277"/>
    </row>
    <row r="2" spans="1:13" ht="23.25" x14ac:dyDescent="0.35">
      <c r="A2" s="278" t="s">
        <v>1</v>
      </c>
      <c r="B2" s="279"/>
      <c r="C2" s="279"/>
      <c r="D2" s="279"/>
      <c r="E2" s="279"/>
      <c r="F2" s="279"/>
      <c r="G2" s="279"/>
      <c r="H2" s="280"/>
    </row>
    <row r="3" spans="1:13" ht="24.75" customHeight="1" x14ac:dyDescent="0.35">
      <c r="A3" s="281" t="s">
        <v>250</v>
      </c>
      <c r="B3" s="282"/>
      <c r="C3" s="282"/>
      <c r="D3" s="282"/>
      <c r="E3" s="282"/>
      <c r="F3" s="282"/>
      <c r="G3" s="282"/>
      <c r="H3" s="283"/>
      <c r="I3" s="2"/>
    </row>
    <row r="4" spans="1:13" ht="23.25" x14ac:dyDescent="0.35">
      <c r="A4" s="278"/>
      <c r="B4" s="279"/>
      <c r="C4" s="279"/>
      <c r="D4" s="279"/>
      <c r="E4" s="279"/>
      <c r="F4" s="279"/>
      <c r="G4" s="279"/>
      <c r="H4" s="280"/>
    </row>
    <row r="5" spans="1:13" ht="21.75" customHeight="1" x14ac:dyDescent="0.25">
      <c r="A5" s="284" t="s">
        <v>2</v>
      </c>
      <c r="B5" s="285"/>
      <c r="C5" s="285"/>
      <c r="D5" s="285"/>
      <c r="E5" s="285"/>
      <c r="F5" s="285"/>
      <c r="G5" s="285"/>
      <c r="H5" s="286"/>
    </row>
    <row r="6" spans="1:13" s="3" customFormat="1" ht="16.5" x14ac:dyDescent="0.25">
      <c r="A6" s="287" t="s">
        <v>3</v>
      </c>
      <c r="B6" s="288"/>
      <c r="C6" s="288"/>
      <c r="D6" s="288"/>
      <c r="E6" s="288"/>
      <c r="F6" s="288"/>
      <c r="G6" s="288"/>
      <c r="H6" s="289"/>
      <c r="J6" s="4"/>
      <c r="K6" s="4"/>
      <c r="L6" s="4"/>
      <c r="M6" s="4"/>
    </row>
    <row r="7" spans="1:13" ht="13.5" thickBot="1" x14ac:dyDescent="0.25">
      <c r="A7" s="5"/>
      <c r="B7" s="6"/>
      <c r="C7" s="6"/>
      <c r="D7" s="6"/>
      <c r="E7" s="6"/>
      <c r="F7" s="6"/>
      <c r="G7" s="6"/>
      <c r="H7" s="7"/>
    </row>
    <row r="8" spans="1:13" ht="24" x14ac:dyDescent="0.2">
      <c r="A8" s="266" t="s">
        <v>4</v>
      </c>
      <c r="B8" s="267"/>
      <c r="C8" s="268"/>
      <c r="D8" s="8" t="s">
        <v>5</v>
      </c>
      <c r="E8" s="9" t="s">
        <v>6</v>
      </c>
      <c r="F8" s="9" t="s">
        <v>7</v>
      </c>
      <c r="G8" s="10" t="s">
        <v>8</v>
      </c>
      <c r="H8" s="10" t="s">
        <v>9</v>
      </c>
    </row>
    <row r="9" spans="1:13" ht="13.5" thickBot="1" x14ac:dyDescent="0.25">
      <c r="A9" s="11"/>
      <c r="B9" s="12"/>
      <c r="C9" s="12"/>
      <c r="D9" s="13"/>
      <c r="E9" s="14">
        <v>1</v>
      </c>
      <c r="F9" s="14">
        <v>2</v>
      </c>
      <c r="G9" s="15">
        <v>3</v>
      </c>
      <c r="H9" s="15">
        <v>4</v>
      </c>
      <c r="J9" s="269"/>
      <c r="K9" s="269"/>
      <c r="L9" s="269"/>
      <c r="M9" s="269"/>
    </row>
    <row r="10" spans="1:13" ht="13.5" thickBot="1" x14ac:dyDescent="0.25">
      <c r="A10" s="16" t="s">
        <v>10</v>
      </c>
      <c r="B10" s="17"/>
      <c r="C10" s="17"/>
      <c r="D10" s="18"/>
      <c r="E10" s="19"/>
      <c r="F10" s="19"/>
      <c r="G10" s="20"/>
      <c r="H10" s="20"/>
    </row>
    <row r="11" spans="1:13" ht="13.5" thickTop="1" x14ac:dyDescent="0.2">
      <c r="A11" s="21" t="s">
        <v>11</v>
      </c>
      <c r="B11" s="22"/>
      <c r="C11" s="22"/>
      <c r="D11" s="23">
        <v>1</v>
      </c>
      <c r="E11" s="24" t="s">
        <v>12</v>
      </c>
      <c r="F11" s="24" t="s">
        <v>12</v>
      </c>
      <c r="G11" s="25" t="s">
        <v>12</v>
      </c>
      <c r="H11" s="25" t="s">
        <v>12</v>
      </c>
    </row>
    <row r="12" spans="1:13" x14ac:dyDescent="0.2">
      <c r="A12" s="26"/>
      <c r="B12" s="27" t="s">
        <v>13</v>
      </c>
      <c r="C12" s="27"/>
      <c r="D12" s="23">
        <v>2</v>
      </c>
      <c r="E12" s="28">
        <v>449400</v>
      </c>
      <c r="F12" s="24" t="s">
        <v>12</v>
      </c>
      <c r="G12" s="25" t="s">
        <v>12</v>
      </c>
      <c r="H12" s="29" t="s">
        <v>12</v>
      </c>
    </row>
    <row r="13" spans="1:13" x14ac:dyDescent="0.2">
      <c r="A13" s="26"/>
      <c r="B13" s="30" t="s">
        <v>14</v>
      </c>
      <c r="C13" s="27"/>
      <c r="D13" s="23">
        <v>3</v>
      </c>
      <c r="E13" s="28">
        <v>407621</v>
      </c>
      <c r="F13" s="31">
        <f>E12-E13</f>
        <v>41779</v>
      </c>
      <c r="G13" s="25" t="s">
        <v>12</v>
      </c>
      <c r="H13" s="29" t="s">
        <v>12</v>
      </c>
    </row>
    <row r="14" spans="1:13" x14ac:dyDescent="0.2">
      <c r="A14" s="26"/>
      <c r="B14" s="27" t="s">
        <v>15</v>
      </c>
      <c r="C14" s="27"/>
      <c r="D14" s="23">
        <v>4</v>
      </c>
      <c r="E14" s="28">
        <v>-2879</v>
      </c>
      <c r="F14" s="24" t="s">
        <v>12</v>
      </c>
      <c r="G14" s="25" t="s">
        <v>12</v>
      </c>
      <c r="H14" s="29" t="s">
        <v>12</v>
      </c>
    </row>
    <row r="15" spans="1:13" x14ac:dyDescent="0.2">
      <c r="A15" s="26"/>
      <c r="B15" s="27" t="s">
        <v>16</v>
      </c>
      <c r="C15" s="32"/>
      <c r="D15" s="23">
        <v>5</v>
      </c>
      <c r="E15" s="28">
        <v>-1470</v>
      </c>
      <c r="F15" s="31">
        <f>E14-E15</f>
        <v>-1409</v>
      </c>
      <c r="G15" s="33">
        <f>F13-F15</f>
        <v>43188</v>
      </c>
      <c r="H15" s="33">
        <v>59957</v>
      </c>
    </row>
    <row r="16" spans="1:13" x14ac:dyDescent="0.2">
      <c r="A16" s="21" t="s">
        <v>17</v>
      </c>
      <c r="B16" s="22"/>
      <c r="C16" s="22"/>
      <c r="D16" s="23">
        <v>6</v>
      </c>
      <c r="E16" s="24" t="s">
        <v>12</v>
      </c>
      <c r="F16" s="24" t="s">
        <v>12</v>
      </c>
      <c r="G16" s="33">
        <f>G90</f>
        <v>-1830</v>
      </c>
      <c r="H16" s="33">
        <v>1388</v>
      </c>
    </row>
    <row r="17" spans="1:8" x14ac:dyDescent="0.2">
      <c r="A17" s="21" t="s">
        <v>18</v>
      </c>
      <c r="B17" s="22"/>
      <c r="C17" s="22"/>
      <c r="D17" s="23">
        <v>7</v>
      </c>
      <c r="E17" s="24" t="s">
        <v>12</v>
      </c>
      <c r="F17" s="24" t="s">
        <v>12</v>
      </c>
      <c r="G17" s="33">
        <v>178</v>
      </c>
      <c r="H17" s="33">
        <v>992</v>
      </c>
    </row>
    <row r="18" spans="1:8" x14ac:dyDescent="0.2">
      <c r="A18" s="34" t="s">
        <v>19</v>
      </c>
      <c r="B18" s="27"/>
      <c r="C18" s="27"/>
      <c r="D18" s="23">
        <v>8</v>
      </c>
      <c r="E18" s="24" t="s">
        <v>12</v>
      </c>
      <c r="F18" s="24" t="s">
        <v>12</v>
      </c>
      <c r="G18" s="25" t="s">
        <v>12</v>
      </c>
      <c r="H18" s="29" t="s">
        <v>12</v>
      </c>
    </row>
    <row r="19" spans="1:8" x14ac:dyDescent="0.2">
      <c r="A19" s="34"/>
      <c r="B19" s="35" t="s">
        <v>20</v>
      </c>
      <c r="C19" s="27"/>
      <c r="D19" s="23">
        <v>9</v>
      </c>
      <c r="E19" s="28" t="s">
        <v>12</v>
      </c>
      <c r="F19" s="24" t="s">
        <v>12</v>
      </c>
      <c r="G19" s="25" t="s">
        <v>12</v>
      </c>
      <c r="H19" s="29" t="s">
        <v>12</v>
      </c>
    </row>
    <row r="20" spans="1:8" x14ac:dyDescent="0.2">
      <c r="A20" s="34"/>
      <c r="B20" s="27"/>
      <c r="C20" s="35" t="s">
        <v>21</v>
      </c>
      <c r="D20" s="23">
        <v>10</v>
      </c>
      <c r="E20" s="28">
        <v>142759</v>
      </c>
      <c r="F20" s="24" t="s">
        <v>12</v>
      </c>
      <c r="G20" s="25" t="s">
        <v>12</v>
      </c>
      <c r="H20" s="29" t="s">
        <v>12</v>
      </c>
    </row>
    <row r="21" spans="1:8" x14ac:dyDescent="0.2">
      <c r="A21" s="34"/>
      <c r="B21" s="27"/>
      <c r="C21" s="36" t="s">
        <v>22</v>
      </c>
      <c r="D21" s="23">
        <v>11</v>
      </c>
      <c r="E21" s="28">
        <v>114296</v>
      </c>
      <c r="F21" s="31">
        <f>E20-E21</f>
        <v>28463</v>
      </c>
      <c r="G21" s="25" t="s">
        <v>12</v>
      </c>
      <c r="H21" s="29" t="s">
        <v>12</v>
      </c>
    </row>
    <row r="22" spans="1:8" x14ac:dyDescent="0.2">
      <c r="A22" s="34"/>
      <c r="B22" s="35" t="s">
        <v>23</v>
      </c>
      <c r="C22" s="37"/>
      <c r="D22" s="23">
        <v>12</v>
      </c>
      <c r="E22" s="28" t="s">
        <v>12</v>
      </c>
      <c r="F22" s="24" t="s">
        <v>12</v>
      </c>
      <c r="G22" s="25" t="s">
        <v>12</v>
      </c>
      <c r="H22" s="29" t="s">
        <v>12</v>
      </c>
    </row>
    <row r="23" spans="1:8" x14ac:dyDescent="0.2">
      <c r="A23" s="34"/>
      <c r="B23" s="27"/>
      <c r="C23" s="35" t="s">
        <v>24</v>
      </c>
      <c r="D23" s="23">
        <v>13</v>
      </c>
      <c r="E23" s="28">
        <v>-4025</v>
      </c>
      <c r="F23" s="24" t="s">
        <v>12</v>
      </c>
      <c r="G23" s="25" t="s">
        <v>12</v>
      </c>
      <c r="H23" s="29" t="s">
        <v>12</v>
      </c>
    </row>
    <row r="24" spans="1:8" x14ac:dyDescent="0.2">
      <c r="A24" s="21"/>
      <c r="B24" s="22"/>
      <c r="C24" s="38" t="s">
        <v>25</v>
      </c>
      <c r="D24" s="23">
        <v>14</v>
      </c>
      <c r="E24" s="28">
        <v>-4069</v>
      </c>
      <c r="F24" s="31">
        <f>E23-E24</f>
        <v>44</v>
      </c>
      <c r="G24" s="33">
        <f>F21+F24</f>
        <v>28507</v>
      </c>
      <c r="H24" s="33">
        <v>24165</v>
      </c>
    </row>
    <row r="25" spans="1:8" x14ac:dyDescent="0.2">
      <c r="A25" s="21" t="s">
        <v>26</v>
      </c>
      <c r="B25" s="22"/>
      <c r="C25" s="22"/>
      <c r="D25" s="23">
        <v>15</v>
      </c>
      <c r="E25" s="24" t="s">
        <v>12</v>
      </c>
      <c r="F25" s="24" t="s">
        <v>12</v>
      </c>
      <c r="G25" s="33">
        <v>0</v>
      </c>
      <c r="H25" s="33">
        <v>0</v>
      </c>
    </row>
    <row r="26" spans="1:8" x14ac:dyDescent="0.2">
      <c r="A26" s="21" t="s">
        <v>27</v>
      </c>
      <c r="B26" s="22"/>
      <c r="C26" s="22"/>
      <c r="D26" s="23">
        <v>16</v>
      </c>
      <c r="E26" s="24" t="s">
        <v>12</v>
      </c>
      <c r="F26" s="24" t="s">
        <v>12</v>
      </c>
      <c r="G26" s="33">
        <v>2298</v>
      </c>
      <c r="H26" s="33">
        <v>3320</v>
      </c>
    </row>
    <row r="27" spans="1:8" x14ac:dyDescent="0.2">
      <c r="A27" s="34" t="s">
        <v>28</v>
      </c>
      <c r="B27" s="27"/>
      <c r="C27" s="27"/>
      <c r="D27" s="23">
        <v>17</v>
      </c>
      <c r="E27" s="24" t="s">
        <v>12</v>
      </c>
      <c r="F27" s="24" t="s">
        <v>12</v>
      </c>
      <c r="G27" s="25" t="s">
        <v>12</v>
      </c>
      <c r="H27" s="29" t="s">
        <v>12</v>
      </c>
    </row>
    <row r="28" spans="1:8" x14ac:dyDescent="0.2">
      <c r="A28" s="26"/>
      <c r="B28" s="27" t="s">
        <v>29</v>
      </c>
      <c r="C28" s="37"/>
      <c r="D28" s="23">
        <v>18</v>
      </c>
      <c r="E28" s="24" t="s">
        <v>12</v>
      </c>
      <c r="F28" s="28">
        <v>1502</v>
      </c>
      <c r="G28" s="25" t="s">
        <v>12</v>
      </c>
      <c r="H28" s="29" t="s">
        <v>12</v>
      </c>
    </row>
    <row r="29" spans="1:8" x14ac:dyDescent="0.2">
      <c r="A29" s="26"/>
      <c r="B29" s="27" t="s">
        <v>30</v>
      </c>
      <c r="C29" s="37"/>
      <c r="D29" s="23">
        <v>19</v>
      </c>
      <c r="E29" s="24" t="s">
        <v>12</v>
      </c>
      <c r="F29" s="28">
        <v>0</v>
      </c>
      <c r="G29" s="25" t="s">
        <v>12</v>
      </c>
      <c r="H29" s="29" t="s">
        <v>12</v>
      </c>
    </row>
    <row r="30" spans="1:8" x14ac:dyDescent="0.2">
      <c r="A30" s="26"/>
      <c r="B30" s="27" t="s">
        <v>31</v>
      </c>
      <c r="C30" s="37"/>
      <c r="D30" s="23">
        <v>20</v>
      </c>
      <c r="E30" s="24" t="s">
        <v>12</v>
      </c>
      <c r="F30" s="28">
        <v>3498</v>
      </c>
      <c r="G30" s="25" t="s">
        <v>12</v>
      </c>
      <c r="H30" s="29" t="s">
        <v>12</v>
      </c>
    </row>
    <row r="31" spans="1:8" x14ac:dyDescent="0.2">
      <c r="A31" s="26"/>
      <c r="B31" s="27" t="s">
        <v>32</v>
      </c>
      <c r="C31" s="27"/>
      <c r="D31" s="23">
        <v>21</v>
      </c>
      <c r="E31" s="24" t="s">
        <v>12</v>
      </c>
      <c r="F31" s="28">
        <v>17818</v>
      </c>
      <c r="G31" s="33">
        <f>F28+F29+F30-F31</f>
        <v>-12818</v>
      </c>
      <c r="H31" s="33">
        <v>-20514</v>
      </c>
    </row>
    <row r="32" spans="1:8" x14ac:dyDescent="0.2">
      <c r="A32" s="21" t="s">
        <v>33</v>
      </c>
      <c r="B32" s="22"/>
      <c r="C32" s="22"/>
      <c r="D32" s="23">
        <v>22</v>
      </c>
      <c r="E32" s="24" t="s">
        <v>12</v>
      </c>
      <c r="F32" s="24" t="s">
        <v>12</v>
      </c>
      <c r="G32" s="33">
        <v>157</v>
      </c>
      <c r="H32" s="33">
        <v>161</v>
      </c>
    </row>
    <row r="33" spans="1:8" hidden="1" x14ac:dyDescent="0.2">
      <c r="A33" s="21" t="s">
        <v>34</v>
      </c>
      <c r="B33" s="22"/>
      <c r="C33" s="22"/>
      <c r="D33" s="23">
        <v>23</v>
      </c>
      <c r="E33" s="24" t="s">
        <v>12</v>
      </c>
      <c r="F33" s="24" t="s">
        <v>12</v>
      </c>
      <c r="G33" s="33"/>
      <c r="H33" s="33"/>
    </row>
    <row r="34" spans="1:8" ht="13.5" thickBot="1" x14ac:dyDescent="0.25">
      <c r="A34" s="39" t="s">
        <v>35</v>
      </c>
      <c r="B34" s="40"/>
      <c r="C34" s="40"/>
      <c r="D34" s="41">
        <v>24</v>
      </c>
      <c r="E34" s="42" t="s">
        <v>12</v>
      </c>
      <c r="F34" s="42" t="s">
        <v>12</v>
      </c>
      <c r="G34" s="33">
        <f>G15+G16+G17-G24-G25-G26-G31-G32-G33</f>
        <v>23392</v>
      </c>
      <c r="H34" s="33">
        <f>H15+H16+H17-H24-H25-H26-H31-H32-H33</f>
        <v>55205</v>
      </c>
    </row>
    <row r="35" spans="1:8" ht="13.5" thickBot="1" x14ac:dyDescent="0.25">
      <c r="A35" s="43" t="s">
        <v>36</v>
      </c>
      <c r="B35" s="17"/>
      <c r="C35" s="17"/>
      <c r="D35" s="44"/>
      <c r="E35" s="19"/>
      <c r="F35" s="19"/>
      <c r="G35" s="45"/>
      <c r="H35" s="45"/>
    </row>
    <row r="36" spans="1:8" ht="13.5" thickTop="1" x14ac:dyDescent="0.2">
      <c r="A36" s="21" t="s">
        <v>11</v>
      </c>
      <c r="B36" s="22"/>
      <c r="C36" s="22"/>
      <c r="D36" s="23" t="s">
        <v>37</v>
      </c>
      <c r="E36" s="46" t="s">
        <v>12</v>
      </c>
      <c r="F36" s="24" t="s">
        <v>12</v>
      </c>
      <c r="G36" s="25" t="s">
        <v>12</v>
      </c>
      <c r="H36" s="29" t="s">
        <v>12</v>
      </c>
    </row>
    <row r="37" spans="1:8" x14ac:dyDescent="0.2">
      <c r="A37" s="26"/>
      <c r="B37" s="27" t="s">
        <v>13</v>
      </c>
      <c r="C37" s="27"/>
      <c r="D37" s="23" t="s">
        <v>38</v>
      </c>
      <c r="E37" s="28" t="s">
        <v>12</v>
      </c>
      <c r="F37" s="28">
        <v>5102061</v>
      </c>
      <c r="G37" s="25" t="s">
        <v>12</v>
      </c>
      <c r="H37" s="29" t="s">
        <v>12</v>
      </c>
    </row>
    <row r="38" spans="1:8" x14ac:dyDescent="0.2">
      <c r="A38" s="26"/>
      <c r="B38" s="30" t="s">
        <v>14</v>
      </c>
      <c r="C38" s="27"/>
      <c r="D38" s="23" t="s">
        <v>39</v>
      </c>
      <c r="E38" s="28" t="s">
        <v>12</v>
      </c>
      <c r="F38" s="28">
        <v>1041837</v>
      </c>
      <c r="G38" s="25" t="s">
        <v>12</v>
      </c>
      <c r="H38" s="29" t="s">
        <v>12</v>
      </c>
    </row>
    <row r="39" spans="1:8" x14ac:dyDescent="0.2">
      <c r="A39" s="47"/>
      <c r="B39" s="22" t="s">
        <v>40</v>
      </c>
      <c r="C39" s="48"/>
      <c r="D39" s="23" t="s">
        <v>41</v>
      </c>
      <c r="E39" s="28" t="s">
        <v>12</v>
      </c>
      <c r="F39" s="28">
        <v>-1971</v>
      </c>
      <c r="G39" s="33">
        <f>F37-F38-F39</f>
        <v>4062195</v>
      </c>
      <c r="H39" s="33">
        <v>5205739</v>
      </c>
    </row>
    <row r="40" spans="1:8" x14ac:dyDescent="0.2">
      <c r="A40" s="49" t="s">
        <v>42</v>
      </c>
      <c r="B40" s="50"/>
      <c r="C40" s="51"/>
      <c r="D40" s="23" t="s">
        <v>43</v>
      </c>
      <c r="E40" s="52" t="s">
        <v>12</v>
      </c>
      <c r="F40" s="53" t="s">
        <v>12</v>
      </c>
      <c r="G40" s="54" t="s">
        <v>12</v>
      </c>
      <c r="H40" s="55" t="s">
        <v>12</v>
      </c>
    </row>
    <row r="41" spans="1:8" x14ac:dyDescent="0.2">
      <c r="A41" s="56"/>
      <c r="B41" s="57" t="s">
        <v>44</v>
      </c>
      <c r="C41" s="58"/>
      <c r="D41" s="23" t="s">
        <v>45</v>
      </c>
      <c r="E41" s="52" t="s">
        <v>12</v>
      </c>
      <c r="F41" s="59">
        <v>0</v>
      </c>
      <c r="G41" s="60" t="s">
        <v>12</v>
      </c>
      <c r="H41" s="61" t="s">
        <v>12</v>
      </c>
    </row>
    <row r="42" spans="1:8" ht="12.75" customHeight="1" x14ac:dyDescent="0.2">
      <c r="A42" s="49"/>
      <c r="B42" s="270" t="s">
        <v>46</v>
      </c>
      <c r="C42" s="271"/>
      <c r="D42" s="23" t="s">
        <v>47</v>
      </c>
      <c r="E42" s="62" t="s">
        <v>12</v>
      </c>
      <c r="F42" s="28" t="s">
        <v>12</v>
      </c>
      <c r="G42" s="54" t="s">
        <v>12</v>
      </c>
      <c r="H42" s="55" t="s">
        <v>12</v>
      </c>
    </row>
    <row r="43" spans="1:8" x14ac:dyDescent="0.2">
      <c r="A43" s="56"/>
      <c r="B43" s="63"/>
      <c r="C43" s="64" t="s">
        <v>48</v>
      </c>
      <c r="D43" s="23" t="s">
        <v>49</v>
      </c>
      <c r="E43" s="62">
        <v>0</v>
      </c>
      <c r="F43" s="28" t="s">
        <v>12</v>
      </c>
      <c r="G43" s="29" t="s">
        <v>12</v>
      </c>
      <c r="H43" s="29" t="s">
        <v>12</v>
      </c>
    </row>
    <row r="44" spans="1:8" x14ac:dyDescent="0.2">
      <c r="A44" s="56"/>
      <c r="B44" s="64"/>
      <c r="C44" s="65" t="s">
        <v>50</v>
      </c>
      <c r="D44" s="23" t="s">
        <v>51</v>
      </c>
      <c r="E44" s="31">
        <v>636699</v>
      </c>
      <c r="F44" s="31">
        <f>E43+E44</f>
        <v>636699</v>
      </c>
      <c r="G44" s="29" t="s">
        <v>12</v>
      </c>
      <c r="H44" s="29" t="s">
        <v>12</v>
      </c>
    </row>
    <row r="45" spans="1:8" x14ac:dyDescent="0.2">
      <c r="A45" s="56"/>
      <c r="B45" s="57" t="s">
        <v>52</v>
      </c>
      <c r="C45" s="64"/>
      <c r="D45" s="23" t="s">
        <v>53</v>
      </c>
      <c r="E45" s="62" t="s">
        <v>12</v>
      </c>
      <c r="F45" s="31">
        <v>0</v>
      </c>
      <c r="G45" s="66" t="s">
        <v>12</v>
      </c>
      <c r="H45" s="66" t="s">
        <v>12</v>
      </c>
    </row>
    <row r="46" spans="1:8" x14ac:dyDescent="0.2">
      <c r="A46" s="56"/>
      <c r="B46" s="67" t="s">
        <v>54</v>
      </c>
      <c r="C46" s="64"/>
      <c r="D46" s="23" t="s">
        <v>55</v>
      </c>
      <c r="E46" s="62" t="s">
        <v>12</v>
      </c>
      <c r="F46" s="31">
        <v>864636</v>
      </c>
      <c r="G46" s="33">
        <f>F44+F45+F46</f>
        <v>1501335</v>
      </c>
      <c r="H46" s="33">
        <v>2704942</v>
      </c>
    </row>
    <row r="47" spans="1:8" x14ac:dyDescent="0.2">
      <c r="A47" s="56" t="s">
        <v>56</v>
      </c>
      <c r="B47" s="67"/>
      <c r="C47" s="64"/>
      <c r="D47" s="23" t="s">
        <v>57</v>
      </c>
      <c r="E47" s="62" t="s">
        <v>12</v>
      </c>
      <c r="F47" s="53" t="s">
        <v>12</v>
      </c>
      <c r="G47" s="33">
        <v>631904</v>
      </c>
      <c r="H47" s="33">
        <v>917388</v>
      </c>
    </row>
    <row r="48" spans="1:8" x14ac:dyDescent="0.2">
      <c r="A48" s="56" t="s">
        <v>58</v>
      </c>
      <c r="B48" s="64"/>
      <c r="C48" s="64"/>
      <c r="D48" s="23" t="s">
        <v>59</v>
      </c>
      <c r="E48" s="62" t="s">
        <v>12</v>
      </c>
      <c r="F48" s="53" t="s">
        <v>12</v>
      </c>
      <c r="G48" s="33">
        <v>30328</v>
      </c>
      <c r="H48" s="33">
        <v>67636</v>
      </c>
    </row>
    <row r="49" spans="1:8" x14ac:dyDescent="0.2">
      <c r="A49" s="49" t="s">
        <v>60</v>
      </c>
      <c r="B49" s="51"/>
      <c r="C49" s="51"/>
      <c r="D49" s="23" t="s">
        <v>61</v>
      </c>
      <c r="E49" s="62" t="s">
        <v>12</v>
      </c>
      <c r="F49" s="53" t="s">
        <v>12</v>
      </c>
      <c r="G49" s="54" t="s">
        <v>12</v>
      </c>
      <c r="H49" s="55" t="s">
        <v>12</v>
      </c>
    </row>
    <row r="50" spans="1:8" x14ac:dyDescent="0.2">
      <c r="A50" s="49"/>
      <c r="B50" s="57" t="s">
        <v>20</v>
      </c>
      <c r="C50" s="51"/>
      <c r="D50" s="23" t="s">
        <v>62</v>
      </c>
      <c r="E50" s="62" t="s">
        <v>12</v>
      </c>
      <c r="F50" s="28" t="s">
        <v>12</v>
      </c>
      <c r="G50" s="54" t="s">
        <v>12</v>
      </c>
      <c r="H50" s="55" t="s">
        <v>12</v>
      </c>
    </row>
    <row r="51" spans="1:8" x14ac:dyDescent="0.2">
      <c r="A51" s="49"/>
      <c r="B51" s="51"/>
      <c r="C51" s="57" t="s">
        <v>21</v>
      </c>
      <c r="D51" s="23" t="s">
        <v>63</v>
      </c>
      <c r="E51" s="31">
        <v>3239450</v>
      </c>
      <c r="F51" s="28" t="s">
        <v>12</v>
      </c>
      <c r="G51" s="29" t="s">
        <v>12</v>
      </c>
      <c r="H51" s="29" t="s">
        <v>12</v>
      </c>
    </row>
    <row r="52" spans="1:8" x14ac:dyDescent="0.2">
      <c r="A52" s="49"/>
      <c r="B52" s="68"/>
      <c r="C52" s="69" t="s">
        <v>64</v>
      </c>
      <c r="D52" s="23" t="s">
        <v>65</v>
      </c>
      <c r="E52" s="31">
        <v>468335</v>
      </c>
      <c r="F52" s="31">
        <f>E51-E52</f>
        <v>2771115</v>
      </c>
      <c r="G52" s="25" t="s">
        <v>12</v>
      </c>
      <c r="H52" s="29" t="s">
        <v>12</v>
      </c>
    </row>
    <row r="53" spans="1:8" x14ac:dyDescent="0.2">
      <c r="A53" s="49"/>
      <c r="B53" s="57" t="s">
        <v>23</v>
      </c>
      <c r="C53" s="50"/>
      <c r="D53" s="23" t="s">
        <v>66</v>
      </c>
      <c r="E53" s="62" t="s">
        <v>12</v>
      </c>
      <c r="F53" s="28" t="s">
        <v>12</v>
      </c>
      <c r="G53" s="29" t="s">
        <v>12</v>
      </c>
      <c r="H53" s="29" t="s">
        <v>12</v>
      </c>
    </row>
    <row r="54" spans="1:8" x14ac:dyDescent="0.2">
      <c r="A54" s="49"/>
      <c r="B54" s="64"/>
      <c r="C54" s="67" t="s">
        <v>24</v>
      </c>
      <c r="D54" s="23" t="s">
        <v>67</v>
      </c>
      <c r="E54" s="31">
        <v>70896</v>
      </c>
      <c r="F54" s="70" t="s">
        <v>12</v>
      </c>
      <c r="G54" s="71" t="s">
        <v>12</v>
      </c>
      <c r="H54" s="29" t="s">
        <v>12</v>
      </c>
    </row>
    <row r="55" spans="1:8" x14ac:dyDescent="0.2">
      <c r="A55" s="49"/>
      <c r="B55" s="51"/>
      <c r="C55" s="57" t="s">
        <v>68</v>
      </c>
      <c r="D55" s="23" t="s">
        <v>69</v>
      </c>
      <c r="E55" s="31">
        <v>-28</v>
      </c>
      <c r="F55" s="31">
        <f>E54-E55</f>
        <v>70924</v>
      </c>
      <c r="G55" s="33">
        <f>F52+F55</f>
        <v>2842039</v>
      </c>
      <c r="H55" s="33">
        <v>5125069</v>
      </c>
    </row>
    <row r="56" spans="1:8" x14ac:dyDescent="0.2">
      <c r="A56" s="49" t="s">
        <v>70</v>
      </c>
      <c r="B56" s="51"/>
      <c r="C56" s="51"/>
      <c r="D56" s="23" t="s">
        <v>71</v>
      </c>
      <c r="E56" s="62" t="s">
        <v>12</v>
      </c>
      <c r="F56" s="53" t="s">
        <v>12</v>
      </c>
      <c r="G56" s="54" t="s">
        <v>12</v>
      </c>
      <c r="H56" s="55" t="s">
        <v>12</v>
      </c>
    </row>
    <row r="57" spans="1:8" x14ac:dyDescent="0.2">
      <c r="A57" s="72"/>
      <c r="B57" s="73" t="s">
        <v>72</v>
      </c>
      <c r="C57" s="73"/>
      <c r="D57" s="23" t="s">
        <v>73</v>
      </c>
      <c r="E57" s="62" t="s">
        <v>12</v>
      </c>
      <c r="F57" s="28" t="s">
        <v>12</v>
      </c>
      <c r="G57" s="54" t="s">
        <v>12</v>
      </c>
      <c r="H57" s="55" t="s">
        <v>12</v>
      </c>
    </row>
    <row r="58" spans="1:8" x14ac:dyDescent="0.2">
      <c r="A58" s="49"/>
      <c r="B58" s="51"/>
      <c r="C58" s="57" t="s">
        <v>21</v>
      </c>
      <c r="D58" s="23" t="s">
        <v>74</v>
      </c>
      <c r="E58" s="31">
        <v>-859703</v>
      </c>
      <c r="F58" s="28" t="s">
        <v>12</v>
      </c>
      <c r="G58" s="29" t="s">
        <v>12</v>
      </c>
      <c r="H58" s="29" t="s">
        <v>12</v>
      </c>
    </row>
    <row r="59" spans="1:8" x14ac:dyDescent="0.2">
      <c r="A59" s="49"/>
      <c r="B59" s="51"/>
      <c r="C59" s="57" t="s">
        <v>64</v>
      </c>
      <c r="D59" s="23" t="s">
        <v>75</v>
      </c>
      <c r="E59" s="31">
        <v>0</v>
      </c>
      <c r="F59" s="28">
        <f>E58-E59</f>
        <v>-859703</v>
      </c>
      <c r="G59" s="54" t="s">
        <v>12</v>
      </c>
      <c r="H59" s="55" t="s">
        <v>12</v>
      </c>
    </row>
    <row r="60" spans="1:8" x14ac:dyDescent="0.2">
      <c r="A60" s="49"/>
      <c r="B60" s="57" t="s">
        <v>76</v>
      </c>
      <c r="C60" s="51"/>
      <c r="D60" s="23" t="s">
        <v>77</v>
      </c>
      <c r="E60" s="62" t="s">
        <v>12</v>
      </c>
      <c r="F60" s="28">
        <v>67719</v>
      </c>
      <c r="G60" s="33">
        <f>F59+F60</f>
        <v>-791984</v>
      </c>
      <c r="H60" s="33">
        <v>-2186260</v>
      </c>
    </row>
    <row r="61" spans="1:8" x14ac:dyDescent="0.2">
      <c r="A61" s="56" t="s">
        <v>78</v>
      </c>
      <c r="B61" s="64"/>
      <c r="C61" s="64"/>
      <c r="D61" s="23" t="s">
        <v>79</v>
      </c>
      <c r="E61" s="62" t="s">
        <v>12</v>
      </c>
      <c r="F61" s="53" t="s">
        <v>12</v>
      </c>
      <c r="G61" s="33">
        <v>198175</v>
      </c>
      <c r="H61" s="33">
        <v>259153</v>
      </c>
    </row>
    <row r="62" spans="1:8" x14ac:dyDescent="0.2">
      <c r="A62" s="56" t="s">
        <v>80</v>
      </c>
      <c r="B62" s="64"/>
      <c r="C62" s="64"/>
      <c r="D62" s="23" t="s">
        <v>81</v>
      </c>
      <c r="E62" s="62" t="s">
        <v>12</v>
      </c>
      <c r="F62" s="53" t="s">
        <v>12</v>
      </c>
      <c r="G62" s="54" t="s">
        <v>12</v>
      </c>
      <c r="H62" s="55" t="s">
        <v>12</v>
      </c>
    </row>
    <row r="63" spans="1:8" x14ac:dyDescent="0.2">
      <c r="A63" s="26"/>
      <c r="B63" s="27" t="s">
        <v>29</v>
      </c>
      <c r="C63" s="74"/>
      <c r="D63" s="23" t="s">
        <v>82</v>
      </c>
      <c r="E63" s="24" t="s">
        <v>12</v>
      </c>
      <c r="F63" s="28">
        <v>1394818.49</v>
      </c>
      <c r="G63" s="25" t="s">
        <v>12</v>
      </c>
      <c r="H63" s="29" t="s">
        <v>12</v>
      </c>
    </row>
    <row r="64" spans="1:8" x14ac:dyDescent="0.2">
      <c r="A64" s="26"/>
      <c r="B64" s="27" t="s">
        <v>30</v>
      </c>
      <c r="C64" s="74"/>
      <c r="D64" s="23" t="s">
        <v>83</v>
      </c>
      <c r="E64" s="24" t="s">
        <v>12</v>
      </c>
      <c r="F64" s="28">
        <v>96336.501220000137</v>
      </c>
      <c r="G64" s="25" t="s">
        <v>12</v>
      </c>
      <c r="H64" s="29" t="s">
        <v>12</v>
      </c>
    </row>
    <row r="65" spans="1:8" x14ac:dyDescent="0.2">
      <c r="A65" s="26"/>
      <c r="B65" s="27" t="s">
        <v>31</v>
      </c>
      <c r="C65" s="75"/>
      <c r="D65" s="23" t="s">
        <v>84</v>
      </c>
      <c r="E65" s="24" t="s">
        <v>12</v>
      </c>
      <c r="F65" s="28">
        <v>328355</v>
      </c>
      <c r="G65" s="25" t="s">
        <v>12</v>
      </c>
      <c r="H65" s="29" t="s">
        <v>12</v>
      </c>
    </row>
    <row r="66" spans="1:8" x14ac:dyDescent="0.2">
      <c r="A66" s="26"/>
      <c r="B66" s="27" t="s">
        <v>85</v>
      </c>
      <c r="C66" s="22"/>
      <c r="D66" s="23" t="s">
        <v>86</v>
      </c>
      <c r="E66" s="24" t="s">
        <v>12</v>
      </c>
      <c r="F66" s="28">
        <v>461383</v>
      </c>
      <c r="G66" s="33">
        <f>F63+F64+F65-F66</f>
        <v>1358126.9912200002</v>
      </c>
      <c r="H66" s="33">
        <v>1466914.8270699999</v>
      </c>
    </row>
    <row r="67" spans="1:8" x14ac:dyDescent="0.2">
      <c r="A67" s="56" t="s">
        <v>87</v>
      </c>
      <c r="B67" s="76"/>
      <c r="C67" s="64"/>
      <c r="D67" s="23" t="s">
        <v>88</v>
      </c>
      <c r="E67" s="62" t="s">
        <v>12</v>
      </c>
      <c r="F67" s="24" t="s">
        <v>12</v>
      </c>
      <c r="G67" s="66" t="s">
        <v>12</v>
      </c>
      <c r="H67" s="66" t="s">
        <v>12</v>
      </c>
    </row>
    <row r="68" spans="1:8" x14ac:dyDescent="0.2">
      <c r="A68" s="49"/>
      <c r="B68" s="57" t="s">
        <v>89</v>
      </c>
      <c r="C68" s="51"/>
      <c r="D68" s="23" t="s">
        <v>90</v>
      </c>
      <c r="E68" s="62" t="s">
        <v>12</v>
      </c>
      <c r="F68" s="28">
        <v>85505</v>
      </c>
      <c r="G68" s="66" t="s">
        <v>12</v>
      </c>
      <c r="H68" s="66" t="s">
        <v>12</v>
      </c>
    </row>
    <row r="69" spans="1:8" x14ac:dyDescent="0.2">
      <c r="A69" s="49"/>
      <c r="B69" s="57" t="s">
        <v>91</v>
      </c>
      <c r="C69" s="51"/>
      <c r="D69" s="23" t="s">
        <v>92</v>
      </c>
      <c r="E69" s="62" t="s">
        <v>12</v>
      </c>
      <c r="F69" s="28">
        <v>0</v>
      </c>
      <c r="G69" s="66" t="s">
        <v>12</v>
      </c>
      <c r="H69" s="66" t="s">
        <v>12</v>
      </c>
    </row>
    <row r="70" spans="1:8" x14ac:dyDescent="0.2">
      <c r="A70" s="56"/>
      <c r="B70" s="67" t="s">
        <v>93</v>
      </c>
      <c r="C70" s="64"/>
      <c r="D70" s="23" t="s">
        <v>94</v>
      </c>
      <c r="E70" s="62" t="s">
        <v>12</v>
      </c>
      <c r="F70" s="28">
        <v>863438</v>
      </c>
      <c r="G70" s="33">
        <f>F68+F69+F70</f>
        <v>948943</v>
      </c>
      <c r="H70" s="33">
        <v>2259354</v>
      </c>
    </row>
    <row r="71" spans="1:8" x14ac:dyDescent="0.2">
      <c r="A71" s="49" t="s">
        <v>95</v>
      </c>
      <c r="B71" s="51"/>
      <c r="C71" s="64"/>
      <c r="D71" s="23" t="s">
        <v>96</v>
      </c>
      <c r="E71" s="62" t="s">
        <v>12</v>
      </c>
      <c r="F71" s="24" t="s">
        <v>12</v>
      </c>
      <c r="G71" s="33">
        <v>733555</v>
      </c>
      <c r="H71" s="33">
        <v>738908</v>
      </c>
    </row>
    <row r="72" spans="1:8" x14ac:dyDescent="0.2">
      <c r="A72" s="77" t="s">
        <v>97</v>
      </c>
      <c r="B72" s="78"/>
      <c r="C72" s="78"/>
      <c r="D72" s="23" t="s">
        <v>98</v>
      </c>
      <c r="E72" s="79" t="s">
        <v>12</v>
      </c>
      <c r="F72" s="53" t="s">
        <v>12</v>
      </c>
      <c r="G72" s="33">
        <v>20983</v>
      </c>
      <c r="H72" s="33">
        <v>18126</v>
      </c>
    </row>
    <row r="73" spans="1:8" hidden="1" x14ac:dyDescent="0.2">
      <c r="A73" s="77" t="s">
        <v>99</v>
      </c>
      <c r="B73" s="78"/>
      <c r="C73" s="78"/>
      <c r="D73" s="23" t="s">
        <v>100</v>
      </c>
      <c r="E73" s="79" t="s">
        <v>12</v>
      </c>
      <c r="F73" s="53" t="s">
        <v>12</v>
      </c>
      <c r="G73" s="33"/>
      <c r="H73" s="33"/>
    </row>
    <row r="74" spans="1:8" ht="13.5" thickBot="1" x14ac:dyDescent="0.25">
      <c r="A74" s="39" t="s">
        <v>101</v>
      </c>
      <c r="B74" s="40"/>
      <c r="C74" s="40"/>
      <c r="D74" s="23" t="s">
        <v>102</v>
      </c>
      <c r="E74" s="80" t="s">
        <v>12</v>
      </c>
      <c r="F74" s="81" t="s">
        <v>12</v>
      </c>
      <c r="G74" s="33">
        <f>G39+G46+G47+G48-G55-G60-G61-G66-G70-G71-G72-G73</f>
        <v>915924.0087799998</v>
      </c>
      <c r="H74" s="82">
        <f>H39+H46+H47+H48-H55-H60-H61-H66-H70-H71-H72-H73</f>
        <v>1214440.1729300003</v>
      </c>
    </row>
    <row r="75" spans="1:8" ht="13.5" thickBot="1" x14ac:dyDescent="0.25">
      <c r="A75" s="43" t="s">
        <v>103</v>
      </c>
      <c r="B75" s="17"/>
      <c r="C75" s="17"/>
      <c r="D75" s="83"/>
      <c r="E75" s="84"/>
      <c r="F75" s="19"/>
      <c r="G75" s="20"/>
      <c r="H75" s="45"/>
    </row>
    <row r="76" spans="1:8" ht="13.5" thickTop="1" x14ac:dyDescent="0.2">
      <c r="A76" s="77" t="s">
        <v>104</v>
      </c>
      <c r="B76" s="78"/>
      <c r="C76" s="78"/>
      <c r="D76" s="85" t="s">
        <v>105</v>
      </c>
      <c r="E76" s="79" t="s">
        <v>12</v>
      </c>
      <c r="F76" s="53" t="s">
        <v>12</v>
      </c>
      <c r="G76" s="33">
        <f>G34</f>
        <v>23392</v>
      </c>
      <c r="H76" s="33">
        <f>H34</f>
        <v>55205</v>
      </c>
    </row>
    <row r="77" spans="1:8" x14ac:dyDescent="0.2">
      <c r="A77" s="77" t="s">
        <v>106</v>
      </c>
      <c r="B77" s="78"/>
      <c r="C77" s="78"/>
      <c r="D77" s="85" t="s">
        <v>107</v>
      </c>
      <c r="E77" s="79" t="s">
        <v>12</v>
      </c>
      <c r="F77" s="53" t="s">
        <v>12</v>
      </c>
      <c r="G77" s="33">
        <f>G74</f>
        <v>915924.0087799998</v>
      </c>
      <c r="H77" s="33">
        <f>H74</f>
        <v>1214440.1729300003</v>
      </c>
    </row>
    <row r="78" spans="1:8" x14ac:dyDescent="0.2">
      <c r="A78" s="86" t="s">
        <v>108</v>
      </c>
      <c r="B78" s="87"/>
      <c r="C78" s="87"/>
      <c r="D78" s="85" t="s">
        <v>109</v>
      </c>
      <c r="E78" s="79" t="s">
        <v>12</v>
      </c>
      <c r="F78" s="53" t="s">
        <v>12</v>
      </c>
      <c r="G78" s="55" t="s">
        <v>12</v>
      </c>
      <c r="H78" s="55" t="s">
        <v>12</v>
      </c>
    </row>
    <row r="79" spans="1:8" x14ac:dyDescent="0.2">
      <c r="A79" s="49"/>
      <c r="B79" s="57" t="s">
        <v>44</v>
      </c>
      <c r="C79" s="51"/>
      <c r="D79" s="85" t="s">
        <v>110</v>
      </c>
      <c r="E79" s="52" t="s">
        <v>12</v>
      </c>
      <c r="F79" s="59">
        <v>0</v>
      </c>
      <c r="G79" s="61" t="s">
        <v>12</v>
      </c>
      <c r="H79" s="61" t="s">
        <v>12</v>
      </c>
    </row>
    <row r="80" spans="1:8" ht="12.75" customHeight="1" x14ac:dyDescent="0.2">
      <c r="A80" s="49"/>
      <c r="B80" s="270" t="s">
        <v>111</v>
      </c>
      <c r="C80" s="271"/>
      <c r="D80" s="85" t="s">
        <v>112</v>
      </c>
      <c r="E80" s="62" t="s">
        <v>12</v>
      </c>
      <c r="F80" s="28" t="s">
        <v>12</v>
      </c>
      <c r="G80" s="55" t="s">
        <v>12</v>
      </c>
      <c r="H80" s="55" t="s">
        <v>12</v>
      </c>
    </row>
    <row r="81" spans="1:8" x14ac:dyDescent="0.2">
      <c r="A81" s="49"/>
      <c r="B81" s="51"/>
      <c r="C81" s="57" t="s">
        <v>48</v>
      </c>
      <c r="D81" s="85" t="s">
        <v>113</v>
      </c>
      <c r="E81" s="88">
        <v>12</v>
      </c>
      <c r="F81" s="28" t="s">
        <v>12</v>
      </c>
      <c r="G81" s="29" t="s">
        <v>12</v>
      </c>
      <c r="H81" s="29" t="s">
        <v>12</v>
      </c>
    </row>
    <row r="82" spans="1:8" x14ac:dyDescent="0.2">
      <c r="A82" s="49"/>
      <c r="B82" s="51"/>
      <c r="C82" s="57" t="s">
        <v>50</v>
      </c>
      <c r="D82" s="85" t="s">
        <v>114</v>
      </c>
      <c r="E82" s="89">
        <v>1546</v>
      </c>
      <c r="F82" s="31">
        <f>E81+E82</f>
        <v>1558</v>
      </c>
      <c r="G82" s="29" t="s">
        <v>12</v>
      </c>
      <c r="H82" s="29" t="s">
        <v>12</v>
      </c>
    </row>
    <row r="83" spans="1:8" x14ac:dyDescent="0.2">
      <c r="A83" s="49"/>
      <c r="B83" s="57" t="s">
        <v>52</v>
      </c>
      <c r="C83" s="51"/>
      <c r="D83" s="85" t="s">
        <v>115</v>
      </c>
      <c r="E83" s="62" t="s">
        <v>12</v>
      </c>
      <c r="F83" s="31">
        <v>3693</v>
      </c>
      <c r="G83" s="66" t="s">
        <v>12</v>
      </c>
      <c r="H83" s="66" t="s">
        <v>12</v>
      </c>
    </row>
    <row r="84" spans="1:8" x14ac:dyDescent="0.2">
      <c r="A84" s="49"/>
      <c r="B84" s="57" t="s">
        <v>54</v>
      </c>
      <c r="C84" s="51"/>
      <c r="D84" s="85" t="s">
        <v>116</v>
      </c>
      <c r="E84" s="62" t="s">
        <v>12</v>
      </c>
      <c r="F84" s="31">
        <v>0</v>
      </c>
      <c r="G84" s="33">
        <f>F79+F82+F83+F84</f>
        <v>5251</v>
      </c>
      <c r="H84" s="33">
        <v>37352</v>
      </c>
    </row>
    <row r="85" spans="1:8" ht="12.75" hidden="1" customHeight="1" x14ac:dyDescent="0.2">
      <c r="A85" s="272" t="s">
        <v>117</v>
      </c>
      <c r="B85" s="273"/>
      <c r="C85" s="274"/>
      <c r="D85" s="85" t="s">
        <v>118</v>
      </c>
      <c r="E85" s="79" t="s">
        <v>12</v>
      </c>
      <c r="F85" s="24" t="s">
        <v>12</v>
      </c>
      <c r="G85" s="33">
        <f>G73</f>
        <v>0</v>
      </c>
      <c r="H85" s="33">
        <f>H73</f>
        <v>0</v>
      </c>
    </row>
    <row r="86" spans="1:8" x14ac:dyDescent="0.2">
      <c r="A86" s="49" t="s">
        <v>119</v>
      </c>
      <c r="B86" s="50"/>
      <c r="C86" s="51"/>
      <c r="D86" s="85" t="s">
        <v>120</v>
      </c>
      <c r="E86" s="62" t="s">
        <v>12</v>
      </c>
      <c r="F86" s="24" t="s">
        <v>12</v>
      </c>
      <c r="G86" s="66" t="s">
        <v>12</v>
      </c>
      <c r="H86" s="66" t="s">
        <v>12</v>
      </c>
    </row>
    <row r="87" spans="1:8" x14ac:dyDescent="0.2">
      <c r="A87" s="90"/>
      <c r="B87" s="51" t="s">
        <v>89</v>
      </c>
      <c r="C87" s="51"/>
      <c r="D87" s="85" t="s">
        <v>121</v>
      </c>
      <c r="E87" s="62" t="s">
        <v>12</v>
      </c>
      <c r="F87" s="31">
        <v>4962</v>
      </c>
      <c r="G87" s="66" t="s">
        <v>12</v>
      </c>
      <c r="H87" s="66" t="s">
        <v>12</v>
      </c>
    </row>
    <row r="88" spans="1:8" x14ac:dyDescent="0.2">
      <c r="A88" s="90"/>
      <c r="B88" s="51" t="s">
        <v>122</v>
      </c>
      <c r="C88" s="51"/>
      <c r="D88" s="85" t="s">
        <v>123</v>
      </c>
      <c r="E88" s="62" t="s">
        <v>12</v>
      </c>
      <c r="F88" s="31">
        <v>1968</v>
      </c>
      <c r="G88" s="66" t="s">
        <v>12</v>
      </c>
      <c r="H88" s="66" t="s">
        <v>12</v>
      </c>
    </row>
    <row r="89" spans="1:8" x14ac:dyDescent="0.2">
      <c r="A89" s="56"/>
      <c r="B89" s="57" t="s">
        <v>124</v>
      </c>
      <c r="C89" s="64"/>
      <c r="D89" s="85" t="s">
        <v>125</v>
      </c>
      <c r="E89" s="62" t="s">
        <v>12</v>
      </c>
      <c r="F89" s="31">
        <v>151</v>
      </c>
      <c r="G89" s="33">
        <f>F87+F88+F89</f>
        <v>7081</v>
      </c>
      <c r="H89" s="33">
        <v>35964</v>
      </c>
    </row>
    <row r="90" spans="1:8" ht="12.75" customHeight="1" x14ac:dyDescent="0.2">
      <c r="A90" s="272" t="s">
        <v>126</v>
      </c>
      <c r="B90" s="273"/>
      <c r="C90" s="274"/>
      <c r="D90" s="85" t="s">
        <v>127</v>
      </c>
      <c r="E90" s="79" t="s">
        <v>12</v>
      </c>
      <c r="F90" s="46" t="s">
        <v>12</v>
      </c>
      <c r="G90" s="33">
        <v>-1830</v>
      </c>
      <c r="H90" s="33">
        <v>1388</v>
      </c>
    </row>
    <row r="91" spans="1:8" x14ac:dyDescent="0.2">
      <c r="A91" s="77" t="s">
        <v>128</v>
      </c>
      <c r="B91" s="78"/>
      <c r="C91" s="78"/>
      <c r="D91" s="85" t="s">
        <v>129</v>
      </c>
      <c r="E91" s="79" t="s">
        <v>12</v>
      </c>
      <c r="F91" s="24" t="s">
        <v>12</v>
      </c>
      <c r="G91" s="33">
        <v>15135</v>
      </c>
      <c r="H91" s="33">
        <v>18288</v>
      </c>
    </row>
    <row r="92" spans="1:8" x14ac:dyDescent="0.2">
      <c r="A92" s="77" t="s">
        <v>130</v>
      </c>
      <c r="B92" s="78"/>
      <c r="C92" s="78"/>
      <c r="D92" s="85" t="s">
        <v>131</v>
      </c>
      <c r="E92" s="79" t="s">
        <v>12</v>
      </c>
      <c r="F92" s="53" t="s">
        <v>12</v>
      </c>
      <c r="G92" s="33">
        <v>11572.51</v>
      </c>
      <c r="H92" s="33">
        <v>15243</v>
      </c>
    </row>
    <row r="93" spans="1:8" x14ac:dyDescent="0.2">
      <c r="A93" s="77" t="s">
        <v>132</v>
      </c>
      <c r="B93" s="78"/>
      <c r="C93" s="78"/>
      <c r="D93" s="85" t="s">
        <v>133</v>
      </c>
      <c r="E93" s="79" t="s">
        <v>12</v>
      </c>
      <c r="F93" s="53" t="s">
        <v>12</v>
      </c>
      <c r="G93" s="33">
        <v>183678</v>
      </c>
      <c r="H93" s="33">
        <v>241656</v>
      </c>
    </row>
    <row r="94" spans="1:8" x14ac:dyDescent="0.2">
      <c r="A94" s="77" t="s">
        <v>134</v>
      </c>
      <c r="B94" s="78"/>
      <c r="C94" s="78"/>
      <c r="D94" s="85" t="s">
        <v>135</v>
      </c>
      <c r="E94" s="79" t="s">
        <v>12</v>
      </c>
      <c r="F94" s="53" t="s">
        <v>12</v>
      </c>
      <c r="G94" s="33">
        <f>G76+G77+G84+G85-G89-G90+G91-G92-G93</f>
        <v>759200.49877999979</v>
      </c>
      <c r="H94" s="33">
        <f>H76+H77+H84+H85-H89-H90+H91-H92-H93</f>
        <v>1031034.1729300003</v>
      </c>
    </row>
    <row r="95" spans="1:8" hidden="1" x14ac:dyDescent="0.2">
      <c r="A95" s="77" t="s">
        <v>136</v>
      </c>
      <c r="B95" s="78"/>
      <c r="C95" s="78"/>
      <c r="D95" s="85" t="s">
        <v>137</v>
      </c>
      <c r="E95" s="79" t="s">
        <v>12</v>
      </c>
      <c r="F95" s="53" t="s">
        <v>12</v>
      </c>
      <c r="G95" s="33"/>
      <c r="H95" s="33"/>
    </row>
    <row r="96" spans="1:8" hidden="1" x14ac:dyDescent="0.2">
      <c r="A96" s="77" t="s">
        <v>138</v>
      </c>
      <c r="B96" s="78"/>
      <c r="C96" s="78"/>
      <c r="D96" s="85" t="s">
        <v>139</v>
      </c>
      <c r="E96" s="79" t="s">
        <v>12</v>
      </c>
      <c r="F96" s="53" t="s">
        <v>12</v>
      </c>
      <c r="G96" s="33"/>
      <c r="H96" s="33"/>
    </row>
    <row r="97" spans="1:8" hidden="1" x14ac:dyDescent="0.2">
      <c r="A97" s="77" t="s">
        <v>140</v>
      </c>
      <c r="B97" s="78"/>
      <c r="C97" s="78"/>
      <c r="D97" s="85" t="s">
        <v>141</v>
      </c>
      <c r="E97" s="79" t="s">
        <v>12</v>
      </c>
      <c r="F97" s="53" t="s">
        <v>12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142</v>
      </c>
      <c r="B98" s="78"/>
      <c r="C98" s="91"/>
      <c r="D98" s="85" t="s">
        <v>143</v>
      </c>
      <c r="E98" s="79" t="s">
        <v>12</v>
      </c>
      <c r="F98" s="53" t="s">
        <v>12</v>
      </c>
      <c r="G98" s="33"/>
      <c r="H98" s="33"/>
    </row>
    <row r="99" spans="1:8" ht="13.5" thickBot="1" x14ac:dyDescent="0.25">
      <c r="A99" s="92" t="s">
        <v>144</v>
      </c>
      <c r="B99" s="93"/>
      <c r="C99" s="93"/>
      <c r="D99" s="94" t="s">
        <v>145</v>
      </c>
      <c r="E99" s="95" t="s">
        <v>12</v>
      </c>
      <c r="F99" s="96" t="s">
        <v>12</v>
      </c>
      <c r="G99" s="97">
        <v>258</v>
      </c>
      <c r="H99" s="33">
        <v>465</v>
      </c>
    </row>
    <row r="100" spans="1:8" ht="14.25" thickTop="1" thickBot="1" x14ac:dyDescent="0.25">
      <c r="A100" s="98" t="s">
        <v>146</v>
      </c>
      <c r="B100" s="99"/>
      <c r="C100" s="99"/>
      <c r="D100" s="100" t="s">
        <v>147</v>
      </c>
      <c r="E100" s="101" t="s">
        <v>12</v>
      </c>
      <c r="F100" s="102" t="s">
        <v>12</v>
      </c>
      <c r="G100" s="103">
        <f>G94+G97-G98-G99</f>
        <v>758942.49877999979</v>
      </c>
      <c r="H100" s="103">
        <v>1030569.1729300003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09"/>
  <sheetViews>
    <sheetView showGridLines="0" tabSelected="1" view="pageBreakPreview" zoomScaleNormal="100" zoomScaleSheetLayoutView="100" workbookViewId="0">
      <pane xSplit="5" ySplit="11" topLeftCell="F79" activePane="bottomRight" state="frozen"/>
      <selection activeCell="C125" sqref="C125"/>
      <selection pane="topRight" activeCell="C125" sqref="C125"/>
      <selection pane="bottomLeft" activeCell="C125" sqref="C125"/>
      <selection pane="bottomRight" activeCell="D115" sqref="D115"/>
    </sheetView>
  </sheetViews>
  <sheetFormatPr defaultRowHeight="12.75" x14ac:dyDescent="0.2"/>
  <cols>
    <col min="1" max="1" width="3.140625" customWidth="1"/>
    <col min="2" max="2" width="2.42578125" customWidth="1"/>
    <col min="3" max="3" width="1.42578125" customWidth="1"/>
    <col min="4" max="4" width="89.7109375" customWidth="1"/>
    <col min="5" max="5" width="5.85546875" customWidth="1"/>
    <col min="6" max="9" width="14.42578125" customWidth="1"/>
    <col min="11" max="11" width="13.5703125" bestFit="1" customWidth="1"/>
    <col min="13" max="14" width="13.5703125" bestFit="1" customWidth="1"/>
    <col min="16" max="16" width="11.42578125" bestFit="1" customWidth="1"/>
  </cols>
  <sheetData>
    <row r="1" spans="1:14" ht="23.25" x14ac:dyDescent="0.35">
      <c r="A1" s="291" t="s">
        <v>148</v>
      </c>
      <c r="B1" s="292"/>
      <c r="C1" s="292"/>
      <c r="D1" s="292"/>
      <c r="E1" s="292"/>
      <c r="F1" s="292"/>
      <c r="G1" s="292"/>
      <c r="H1" s="292"/>
      <c r="I1" s="293"/>
    </row>
    <row r="2" spans="1:14" ht="23.25" x14ac:dyDescent="0.35">
      <c r="A2" s="294" t="s">
        <v>1</v>
      </c>
      <c r="B2" s="282"/>
      <c r="C2" s="282"/>
      <c r="D2" s="282"/>
      <c r="E2" s="282"/>
      <c r="F2" s="282"/>
      <c r="G2" s="282"/>
      <c r="H2" s="282"/>
      <c r="I2" s="283"/>
    </row>
    <row r="3" spans="1:14" ht="24.75" customHeight="1" x14ac:dyDescent="0.35">
      <c r="A3" s="281" t="s">
        <v>250</v>
      </c>
      <c r="B3" s="282"/>
      <c r="C3" s="282"/>
      <c r="D3" s="282"/>
      <c r="E3" s="282"/>
      <c r="F3" s="282"/>
      <c r="G3" s="282"/>
      <c r="H3" s="282"/>
      <c r="I3" s="283"/>
    </row>
    <row r="4" spans="1:14" ht="23.25" x14ac:dyDescent="0.35">
      <c r="A4" s="294"/>
      <c r="B4" s="282"/>
      <c r="C4" s="282"/>
      <c r="D4" s="282"/>
      <c r="E4" s="282"/>
      <c r="F4" s="282"/>
      <c r="G4" s="282"/>
      <c r="H4" s="282"/>
      <c r="I4" s="283"/>
    </row>
    <row r="5" spans="1:14" ht="18" x14ac:dyDescent="0.25">
      <c r="A5" s="284" t="s">
        <v>2</v>
      </c>
      <c r="B5" s="285"/>
      <c r="C5" s="285"/>
      <c r="D5" s="285"/>
      <c r="E5" s="285"/>
      <c r="F5" s="285"/>
      <c r="G5" s="285"/>
      <c r="H5" s="285"/>
      <c r="I5" s="286"/>
    </row>
    <row r="6" spans="1:14" ht="18" customHeight="1" x14ac:dyDescent="0.25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25">
      <c r="A7" s="295" t="s">
        <v>149</v>
      </c>
      <c r="B7" s="296"/>
      <c r="C7" s="296"/>
      <c r="D7" s="296"/>
      <c r="E7" s="296"/>
      <c r="F7" s="296"/>
      <c r="G7" s="296"/>
      <c r="H7" s="296"/>
      <c r="I7" s="297"/>
    </row>
    <row r="8" spans="1:14" ht="13.5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5" x14ac:dyDescent="0.2">
      <c r="A9" s="113" t="s">
        <v>4</v>
      </c>
      <c r="B9" s="114"/>
      <c r="C9" s="114"/>
      <c r="D9" s="114"/>
      <c r="E9" s="115" t="s">
        <v>5</v>
      </c>
      <c r="F9" s="116" t="s">
        <v>150</v>
      </c>
      <c r="G9" s="116" t="s">
        <v>151</v>
      </c>
      <c r="H9" s="117" t="s">
        <v>152</v>
      </c>
      <c r="I9" s="118" t="s">
        <v>9</v>
      </c>
    </row>
    <row r="10" spans="1:14" ht="13.5" thickBot="1" x14ac:dyDescent="0.25">
      <c r="A10" s="119"/>
      <c r="B10" s="120"/>
      <c r="C10" s="120"/>
      <c r="D10" s="120"/>
      <c r="E10" s="121"/>
      <c r="F10" s="122">
        <v>1</v>
      </c>
      <c r="G10" s="122">
        <v>2</v>
      </c>
      <c r="H10" s="123">
        <v>3</v>
      </c>
      <c r="I10" s="123">
        <v>4</v>
      </c>
    </row>
    <row r="11" spans="1:14" ht="13.5" thickBot="1" x14ac:dyDescent="0.25">
      <c r="A11" s="124" t="s">
        <v>153</v>
      </c>
      <c r="B11" s="125"/>
      <c r="C11" s="126"/>
      <c r="D11" s="126"/>
      <c r="E11" s="127"/>
      <c r="F11" s="128"/>
      <c r="G11" s="128"/>
      <c r="H11" s="129"/>
      <c r="I11" s="129"/>
      <c r="K11" s="290"/>
      <c r="L11" s="290"/>
      <c r="M11" s="290"/>
      <c r="N11" s="290"/>
    </row>
    <row r="12" spans="1:14" ht="13.5" thickTop="1" x14ac:dyDescent="0.2">
      <c r="A12" s="130" t="s">
        <v>154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155</v>
      </c>
      <c r="B13" s="131"/>
      <c r="C13" s="136"/>
      <c r="D13" s="132"/>
      <c r="E13" s="137">
        <v>2</v>
      </c>
      <c r="F13" s="138">
        <v>530159.25299000007</v>
      </c>
      <c r="G13" s="138">
        <v>446046.75417000003</v>
      </c>
      <c r="H13" s="139">
        <v>84112.498820000037</v>
      </c>
      <c r="I13" s="139">
        <v>97657.912060000002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156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157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158</v>
      </c>
      <c r="B16" s="150"/>
      <c r="C16" s="151"/>
      <c r="D16" s="152"/>
      <c r="E16" s="137">
        <v>5</v>
      </c>
      <c r="F16" s="153">
        <f>+F17+F21+F26+F36</f>
        <v>26152077.021880001</v>
      </c>
      <c r="G16" s="153">
        <f>+G17+G21+G26+G36</f>
        <v>3090.0009999999997</v>
      </c>
      <c r="H16" s="154">
        <f>+H17+H21+H26+H36</f>
        <v>26148987.020879999</v>
      </c>
      <c r="I16" s="154">
        <f>+I17+I21+I26+I36</f>
        <v>24890561.798319999</v>
      </c>
      <c r="K16" s="1"/>
      <c r="L16" s="1"/>
      <c r="M16" s="1"/>
      <c r="N16" s="1"/>
    </row>
    <row r="17" spans="1:14" x14ac:dyDescent="0.2">
      <c r="A17" s="146"/>
      <c r="B17" s="155" t="s">
        <v>159</v>
      </c>
      <c r="C17" s="148"/>
      <c r="D17" s="143"/>
      <c r="E17" s="137">
        <v>6</v>
      </c>
      <c r="F17" s="144">
        <v>55879.999000000003</v>
      </c>
      <c r="G17" s="144">
        <v>3090.0009999999997</v>
      </c>
      <c r="H17" s="145">
        <v>52789.998000000007</v>
      </c>
      <c r="I17" s="145">
        <v>54142.751999999993</v>
      </c>
      <c r="K17" s="1"/>
      <c r="L17" s="1"/>
      <c r="M17" s="1"/>
      <c r="N17" s="1"/>
    </row>
    <row r="18" spans="1:14" x14ac:dyDescent="0.2">
      <c r="A18" s="156"/>
      <c r="B18" s="142"/>
      <c r="C18" s="147" t="s">
        <v>160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161</v>
      </c>
      <c r="D19" s="157"/>
      <c r="E19" s="137"/>
      <c r="F19" s="144">
        <v>53979.999000000003</v>
      </c>
      <c r="G19" s="144">
        <v>3090.0009999999997</v>
      </c>
      <c r="H19" s="145">
        <v>50889.998000000007</v>
      </c>
      <c r="I19" s="145">
        <v>52242.751999999993</v>
      </c>
      <c r="K19" s="1"/>
      <c r="L19" s="1"/>
      <c r="M19" s="1"/>
      <c r="N19" s="1"/>
    </row>
    <row r="20" spans="1:14" x14ac:dyDescent="0.2">
      <c r="A20" s="156"/>
      <c r="B20" s="142"/>
      <c r="C20" s="147" t="s">
        <v>162</v>
      </c>
      <c r="D20" s="157"/>
      <c r="E20" s="137"/>
      <c r="F20" s="144">
        <f>F17</f>
        <v>55879.999000000003</v>
      </c>
      <c r="G20" s="144">
        <v>3090.0009999999997</v>
      </c>
      <c r="H20" s="145">
        <f>F20-G20</f>
        <v>52789.998000000007</v>
      </c>
      <c r="I20" s="145">
        <f>I17</f>
        <v>54142.751999999993</v>
      </c>
      <c r="K20" s="1"/>
      <c r="L20" s="1"/>
      <c r="M20" s="1"/>
      <c r="N20" s="1"/>
    </row>
    <row r="21" spans="1:14" x14ac:dyDescent="0.2">
      <c r="A21" s="141"/>
      <c r="B21" s="155" t="s">
        <v>163</v>
      </c>
      <c r="C21" s="147"/>
      <c r="D21" s="157"/>
      <c r="E21" s="137">
        <v>8</v>
      </c>
      <c r="F21" s="158">
        <f>+F22+F23+F24+F25</f>
        <v>30748.02288</v>
      </c>
      <c r="G21" s="158">
        <f>+G22+G23+G24+G25</f>
        <v>0</v>
      </c>
      <c r="H21" s="159">
        <f>+H22+H23+H24+H25</f>
        <v>30748.02288</v>
      </c>
      <c r="I21" s="159">
        <f>+I22+I23+I24+I25</f>
        <v>31985.046320000001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164</v>
      </c>
      <c r="D22" s="160"/>
      <c r="E22" s="137">
        <v>9</v>
      </c>
      <c r="F22" s="144">
        <v>0</v>
      </c>
      <c r="G22" s="144">
        <v>0</v>
      </c>
      <c r="H22" s="145">
        <v>0</v>
      </c>
      <c r="I22" s="145">
        <v>0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165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166</v>
      </c>
      <c r="D24" s="160"/>
      <c r="E24" s="137">
        <v>11</v>
      </c>
      <c r="F24" s="144">
        <v>30748.02288</v>
      </c>
      <c r="G24" s="144">
        <v>0</v>
      </c>
      <c r="H24" s="145">
        <v>30748.02288</v>
      </c>
      <c r="I24" s="145">
        <v>31985.046320000001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167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168</v>
      </c>
      <c r="C26" s="143"/>
      <c r="D26" s="143"/>
      <c r="E26" s="137">
        <v>13</v>
      </c>
      <c r="F26" s="158">
        <f>+F27+F28+F32+F33+F34+F35</f>
        <v>26065449</v>
      </c>
      <c r="G26" s="158">
        <f>+G27+G28+G32+G33+G34+G35</f>
        <v>0</v>
      </c>
      <c r="H26" s="159">
        <f>+H27+H28+H32+H33+H34+H35</f>
        <v>26065449</v>
      </c>
      <c r="I26" s="159">
        <f>+I27+I28+I32+I33+I34+I35</f>
        <v>24804434</v>
      </c>
      <c r="K26" s="1"/>
      <c r="L26" s="1"/>
      <c r="M26" s="1"/>
      <c r="N26" s="1"/>
    </row>
    <row r="27" spans="1:14" x14ac:dyDescent="0.2">
      <c r="A27" s="156"/>
      <c r="B27" s="165"/>
      <c r="C27" s="147" t="s">
        <v>169</v>
      </c>
      <c r="D27" s="164"/>
      <c r="E27" s="137">
        <v>14</v>
      </c>
      <c r="F27" s="144">
        <v>2747187</v>
      </c>
      <c r="G27" s="144">
        <v>0</v>
      </c>
      <c r="H27" s="145">
        <v>2747187</v>
      </c>
      <c r="I27" s="145">
        <v>2398803</v>
      </c>
      <c r="K27" s="1"/>
      <c r="L27" s="1"/>
      <c r="M27" s="1"/>
      <c r="N27" s="1"/>
    </row>
    <row r="28" spans="1:14" x14ac:dyDescent="0.2">
      <c r="A28" s="156"/>
      <c r="B28" s="165"/>
      <c r="C28" s="147" t="s">
        <v>170</v>
      </c>
      <c r="D28" s="160"/>
      <c r="E28" s="137">
        <v>15</v>
      </c>
      <c r="F28" s="144">
        <v>20415369</v>
      </c>
      <c r="G28" s="144">
        <v>0</v>
      </c>
      <c r="H28" s="145">
        <v>20415369</v>
      </c>
      <c r="I28" s="145">
        <v>22131560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171</v>
      </c>
      <c r="E29" s="137"/>
      <c r="F29" s="144">
        <v>6935145.0710100001</v>
      </c>
      <c r="G29" s="144">
        <v>0</v>
      </c>
      <c r="H29" s="145">
        <v>6935145.0710100001</v>
      </c>
      <c r="I29" s="145">
        <v>8071548.1492499989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172</v>
      </c>
      <c r="E30" s="137"/>
      <c r="F30" s="144">
        <v>10585718.70287</v>
      </c>
      <c r="G30" s="144">
        <v>0</v>
      </c>
      <c r="H30" s="145">
        <v>10585718.70287</v>
      </c>
      <c r="I30" s="145">
        <v>10929140.980690001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173</v>
      </c>
      <c r="E31" s="137"/>
      <c r="F31" s="144">
        <v>2894505.0694399998</v>
      </c>
      <c r="G31" s="144">
        <v>0</v>
      </c>
      <c r="H31" s="145">
        <v>2894505.0694399998</v>
      </c>
      <c r="I31" s="145">
        <v>3130871.2786099999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174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175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176</v>
      </c>
      <c r="D34" s="160"/>
      <c r="E34" s="137">
        <v>18</v>
      </c>
      <c r="F34" s="144">
        <v>2877285</v>
      </c>
      <c r="G34" s="144">
        <v>0</v>
      </c>
      <c r="H34" s="145">
        <v>2877285</v>
      </c>
      <c r="I34" s="145">
        <v>349900</v>
      </c>
      <c r="K34" s="1"/>
      <c r="L34" s="1"/>
      <c r="M34" s="1"/>
      <c r="N34" s="1"/>
    </row>
    <row r="35" spans="1:14" x14ac:dyDescent="0.2">
      <c r="A35" s="156"/>
      <c r="B35" s="165"/>
      <c r="C35" s="147" t="s">
        <v>177</v>
      </c>
      <c r="D35" s="157"/>
      <c r="E35" s="137">
        <v>19</v>
      </c>
      <c r="F35" s="144">
        <v>25608</v>
      </c>
      <c r="G35" s="144">
        <v>0</v>
      </c>
      <c r="H35" s="145">
        <v>25608</v>
      </c>
      <c r="I35" s="145">
        <v>-75829</v>
      </c>
      <c r="K35" s="1"/>
      <c r="L35" s="1"/>
      <c r="M35" s="1"/>
      <c r="N35" s="1"/>
    </row>
    <row r="36" spans="1:14" hidden="1" x14ac:dyDescent="0.2">
      <c r="A36" s="166"/>
      <c r="B36" s="162" t="s">
        <v>178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">
      <c r="A37" s="171" t="s">
        <v>179</v>
      </c>
      <c r="B37" s="172"/>
      <c r="C37" s="173"/>
      <c r="D37" s="173"/>
      <c r="E37" s="137">
        <v>21</v>
      </c>
      <c r="F37" s="138">
        <v>2501990</v>
      </c>
      <c r="G37" s="138">
        <v>0</v>
      </c>
      <c r="H37" s="139">
        <v>2501990</v>
      </c>
      <c r="I37" s="139">
        <v>2392475</v>
      </c>
      <c r="K37" s="1"/>
      <c r="L37" s="1"/>
      <c r="M37" s="1"/>
      <c r="N37" s="1"/>
    </row>
    <row r="38" spans="1:14" x14ac:dyDescent="0.2">
      <c r="A38" s="130" t="s">
        <v>180</v>
      </c>
      <c r="B38" s="131"/>
      <c r="C38" s="132"/>
      <c r="D38" s="132"/>
      <c r="E38" s="137">
        <v>22</v>
      </c>
      <c r="F38" s="153">
        <f>+F39+F42+F43</f>
        <v>656712.50087999995</v>
      </c>
      <c r="G38" s="138">
        <f>+G39+G42+G43</f>
        <v>90127.999859999996</v>
      </c>
      <c r="H38" s="154">
        <f>+H39+H42+H43</f>
        <v>566584.50101999997</v>
      </c>
      <c r="I38" s="154">
        <f>+I39+I42+I43</f>
        <v>592245.61351000005</v>
      </c>
      <c r="K38" s="1"/>
      <c r="L38" s="1"/>
      <c r="M38" s="1"/>
      <c r="N38" s="1"/>
    </row>
    <row r="39" spans="1:14" x14ac:dyDescent="0.2">
      <c r="A39" s="174"/>
      <c r="B39" s="175" t="s">
        <v>181</v>
      </c>
      <c r="C39" s="176"/>
      <c r="D39" s="177"/>
      <c r="E39" s="137">
        <v>23</v>
      </c>
      <c r="F39" s="158">
        <f>+F40+F41</f>
        <v>152695.78101999999</v>
      </c>
      <c r="G39" s="158">
        <f>+G40+G41</f>
        <v>90019</v>
      </c>
      <c r="H39" s="159">
        <f>+H40+H41</f>
        <v>62676.781019999995</v>
      </c>
      <c r="I39" s="159">
        <f>+I40+I41</f>
        <v>61043.716509999984</v>
      </c>
      <c r="K39" s="1"/>
      <c r="L39" s="1"/>
      <c r="M39" s="1"/>
      <c r="N39" s="1"/>
    </row>
    <row r="40" spans="1:14" x14ac:dyDescent="0.2">
      <c r="A40" s="156"/>
      <c r="B40" s="178"/>
      <c r="C40" s="143" t="s">
        <v>182</v>
      </c>
      <c r="D40" s="143"/>
      <c r="E40" s="137">
        <v>24</v>
      </c>
      <c r="F40" s="144">
        <v>141054.10642</v>
      </c>
      <c r="G40" s="144">
        <v>78934.843999999997</v>
      </c>
      <c r="H40" s="145">
        <v>62119.262419999999</v>
      </c>
      <c r="I40" s="145">
        <v>60485.785979999986</v>
      </c>
      <c r="K40" s="1"/>
      <c r="L40" s="1"/>
      <c r="M40" s="1"/>
      <c r="N40" s="1"/>
    </row>
    <row r="41" spans="1:14" x14ac:dyDescent="0.2">
      <c r="A41" s="156"/>
      <c r="B41" s="178"/>
      <c r="C41" s="142" t="s">
        <v>183</v>
      </c>
      <c r="D41" s="178"/>
      <c r="E41" s="137">
        <v>25</v>
      </c>
      <c r="F41" s="144">
        <v>11641.6746</v>
      </c>
      <c r="G41" s="144">
        <v>11084.156000000001</v>
      </c>
      <c r="H41" s="145">
        <v>557.51859999999942</v>
      </c>
      <c r="I41" s="145">
        <v>557.93052999999964</v>
      </c>
      <c r="K41" s="1"/>
      <c r="L41" s="1"/>
      <c r="M41" s="1"/>
      <c r="N41" s="1"/>
    </row>
    <row r="42" spans="1:14" x14ac:dyDescent="0.2">
      <c r="A42" s="166"/>
      <c r="B42" s="162" t="s">
        <v>184</v>
      </c>
      <c r="C42" s="168"/>
      <c r="D42" s="168"/>
      <c r="E42" s="137">
        <v>26</v>
      </c>
      <c r="F42" s="144">
        <v>342174</v>
      </c>
      <c r="G42" s="144">
        <v>0</v>
      </c>
      <c r="H42" s="145">
        <v>342174</v>
      </c>
      <c r="I42" s="145">
        <v>334115</v>
      </c>
      <c r="K42" s="1"/>
      <c r="L42" s="1"/>
      <c r="M42" s="1"/>
      <c r="N42" s="1"/>
    </row>
    <row r="43" spans="1:14" x14ac:dyDescent="0.2">
      <c r="A43" s="166"/>
      <c r="B43" s="162" t="s">
        <v>185</v>
      </c>
      <c r="C43" s="168"/>
      <c r="D43" s="168"/>
      <c r="E43" s="137">
        <v>27</v>
      </c>
      <c r="F43" s="144">
        <v>161842.71986000001</v>
      </c>
      <c r="G43" s="144">
        <v>108.99986</v>
      </c>
      <c r="H43" s="145">
        <v>161733.72</v>
      </c>
      <c r="I43" s="145">
        <v>197086.89700000003</v>
      </c>
      <c r="K43" s="1"/>
      <c r="L43" s="1"/>
      <c r="M43" s="1"/>
      <c r="N43" s="1"/>
    </row>
    <row r="44" spans="1:14" x14ac:dyDescent="0.2">
      <c r="A44" s="171" t="s">
        <v>186</v>
      </c>
      <c r="B44" s="173"/>
      <c r="C44" s="179"/>
      <c r="D44" s="180"/>
      <c r="E44" s="137">
        <v>28</v>
      </c>
      <c r="F44" s="153">
        <f>+F45+F46+F47</f>
        <v>475295.47142000002</v>
      </c>
      <c r="G44" s="181">
        <f>+G45+G46+G47</f>
        <v>97383.003289999993</v>
      </c>
      <c r="H44" s="153">
        <f>+H45+H46+H47</f>
        <v>377912.46813000005</v>
      </c>
      <c r="I44" s="154">
        <f>+I45+I46+I47</f>
        <v>734775.49937999994</v>
      </c>
      <c r="K44" s="1"/>
      <c r="L44" s="1"/>
      <c r="M44" s="1"/>
      <c r="N44" s="1"/>
    </row>
    <row r="45" spans="1:14" x14ac:dyDescent="0.2">
      <c r="A45" s="141"/>
      <c r="B45" s="165" t="s">
        <v>187</v>
      </c>
      <c r="C45" s="148"/>
      <c r="D45" s="143"/>
      <c r="E45" s="137">
        <v>29</v>
      </c>
      <c r="F45" s="144">
        <v>157984.47142000002</v>
      </c>
      <c r="G45" s="182">
        <v>97383.003289999993</v>
      </c>
      <c r="H45" s="145">
        <v>60601.468130000023</v>
      </c>
      <c r="I45" s="145">
        <v>63565.000379999998</v>
      </c>
      <c r="K45" s="1"/>
      <c r="L45" s="1"/>
      <c r="M45" s="1"/>
      <c r="N45" s="1"/>
    </row>
    <row r="46" spans="1:14" x14ac:dyDescent="0.2">
      <c r="A46" s="166"/>
      <c r="B46" s="162" t="s">
        <v>188</v>
      </c>
      <c r="C46" s="167"/>
      <c r="D46" s="168"/>
      <c r="E46" s="137">
        <v>30</v>
      </c>
      <c r="F46" s="144">
        <v>317311</v>
      </c>
      <c r="G46" s="144">
        <v>0</v>
      </c>
      <c r="H46" s="145">
        <v>317311</v>
      </c>
      <c r="I46" s="145">
        <v>671210.49899999995</v>
      </c>
      <c r="K46" s="1"/>
      <c r="L46" s="1"/>
      <c r="M46" s="1"/>
      <c r="N46" s="1"/>
    </row>
    <row r="47" spans="1:14" hidden="1" x14ac:dyDescent="0.2">
      <c r="A47" s="166"/>
      <c r="B47" s="162" t="s">
        <v>189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0</v>
      </c>
      <c r="K47" s="1"/>
      <c r="L47" s="1"/>
      <c r="M47" s="1"/>
      <c r="N47" s="1"/>
    </row>
    <row r="48" spans="1:14" x14ac:dyDescent="0.2">
      <c r="A48" s="183" t="s">
        <v>190</v>
      </c>
      <c r="B48" s="131"/>
      <c r="C48" s="136"/>
      <c r="D48" s="132"/>
      <c r="E48" s="137">
        <v>32</v>
      </c>
      <c r="F48" s="153">
        <f>+F49+F50+F53</f>
        <v>1679095.817</v>
      </c>
      <c r="G48" s="153">
        <f>+G49+G50+G53</f>
        <v>0</v>
      </c>
      <c r="H48" s="154">
        <f>+H49+H50+H53</f>
        <v>1679095.817</v>
      </c>
      <c r="I48" s="154">
        <f>+I49+I50+I53</f>
        <v>1810430.1769999999</v>
      </c>
      <c r="K48" s="1"/>
      <c r="L48" s="1"/>
      <c r="M48" s="1"/>
      <c r="N48" s="1"/>
    </row>
    <row r="49" spans="1:14" hidden="1" x14ac:dyDescent="0.2">
      <c r="A49" s="166"/>
      <c r="B49" s="162" t="s">
        <v>191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192</v>
      </c>
      <c r="C50" s="142"/>
      <c r="D50" s="143"/>
      <c r="E50" s="137">
        <v>34</v>
      </c>
      <c r="F50" s="158">
        <f>+F51+F52</f>
        <v>1535191.1859099998</v>
      </c>
      <c r="G50" s="158">
        <f>+G51+G52</f>
        <v>0</v>
      </c>
      <c r="H50" s="159">
        <f>+H51+H52</f>
        <v>1535191.1859099998</v>
      </c>
      <c r="I50" s="159">
        <f>+I51+I52</f>
        <v>1631527.6781299999</v>
      </c>
      <c r="K50" s="1"/>
      <c r="L50" s="1"/>
      <c r="M50" s="1"/>
      <c r="N50" s="1"/>
    </row>
    <row r="51" spans="1:14" x14ac:dyDescent="0.2">
      <c r="A51" s="156"/>
      <c r="B51" s="178"/>
      <c r="C51" s="143" t="s">
        <v>193</v>
      </c>
      <c r="D51" s="147"/>
      <c r="E51" s="137">
        <v>35</v>
      </c>
      <c r="F51" s="144">
        <v>1535134.4483299998</v>
      </c>
      <c r="G51" s="144">
        <v>0</v>
      </c>
      <c r="H51" s="184">
        <v>1535134.4483299998</v>
      </c>
      <c r="I51" s="145">
        <v>1631470.9405499999</v>
      </c>
      <c r="K51" s="1"/>
      <c r="L51" s="1"/>
      <c r="M51" s="1"/>
      <c r="N51" s="1"/>
    </row>
    <row r="52" spans="1:14" x14ac:dyDescent="0.2">
      <c r="A52" s="185"/>
      <c r="B52" s="186"/>
      <c r="C52" s="176" t="s">
        <v>194</v>
      </c>
      <c r="D52" s="177"/>
      <c r="E52" s="137">
        <v>36</v>
      </c>
      <c r="F52" s="144">
        <v>56.737580000000001</v>
      </c>
      <c r="G52" s="144">
        <v>0</v>
      </c>
      <c r="H52" s="184">
        <v>56.737580000000001</v>
      </c>
      <c r="I52" s="145">
        <v>56.737580000000001</v>
      </c>
      <c r="K52" s="1"/>
      <c r="L52" s="1"/>
      <c r="M52" s="1"/>
      <c r="N52" s="1"/>
    </row>
    <row r="53" spans="1:14" x14ac:dyDescent="0.2">
      <c r="A53" s="141"/>
      <c r="B53" s="165" t="s">
        <v>195</v>
      </c>
      <c r="C53" s="143"/>
      <c r="D53" s="143"/>
      <c r="E53" s="137">
        <v>37</v>
      </c>
      <c r="F53" s="144">
        <v>143904.63109000021</v>
      </c>
      <c r="G53" s="144">
        <v>0</v>
      </c>
      <c r="H53" s="184">
        <v>143904.63109000021</v>
      </c>
      <c r="I53" s="145">
        <v>178902.4988700001</v>
      </c>
      <c r="K53" s="1"/>
      <c r="L53" s="1"/>
      <c r="M53" s="1"/>
      <c r="N53" s="1"/>
    </row>
    <row r="54" spans="1:14" ht="13.5" thickBot="1" x14ac:dyDescent="0.25">
      <c r="A54" s="187"/>
      <c r="B54" s="188"/>
      <c r="C54" s="189" t="s">
        <v>196</v>
      </c>
      <c r="D54" s="190"/>
      <c r="E54" s="191">
        <v>38</v>
      </c>
      <c r="F54" s="192">
        <v>115437</v>
      </c>
      <c r="G54" s="192">
        <v>0</v>
      </c>
      <c r="H54" s="193">
        <v>115437</v>
      </c>
      <c r="I54" s="194">
        <v>137681</v>
      </c>
      <c r="K54" s="1"/>
      <c r="L54" s="1"/>
      <c r="M54" s="1"/>
      <c r="N54" s="1"/>
    </row>
    <row r="55" spans="1:14" ht="14.25" thickTop="1" thickBot="1" x14ac:dyDescent="0.25">
      <c r="A55" s="195" t="s">
        <v>197</v>
      </c>
      <c r="B55" s="196"/>
      <c r="C55" s="196"/>
      <c r="D55" s="196"/>
      <c r="E55" s="197">
        <v>39</v>
      </c>
      <c r="F55" s="198">
        <f>+F48+F44+F38+F37+F16+F13+F12</f>
        <v>31995330.064170003</v>
      </c>
      <c r="G55" s="198">
        <f>+G48+G44+G38+G37+G16+G13+G12</f>
        <v>636647.75832000002</v>
      </c>
      <c r="H55" s="199">
        <f>+H48+H44+H38+H37+H16+H13+H12</f>
        <v>31358682.305849999</v>
      </c>
      <c r="I55" s="200">
        <f>+I48+I44+I38+I37+I16+I13+I12</f>
        <v>30518146.000270002</v>
      </c>
      <c r="K55" s="1"/>
      <c r="L55" s="1"/>
      <c r="M55" s="1"/>
      <c r="N55" s="1"/>
    </row>
    <row r="56" spans="1:14" ht="13.5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5" thickBot="1" x14ac:dyDescent="0.25">
      <c r="A57" s="208" t="s">
        <v>198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5" thickTop="1" x14ac:dyDescent="0.2">
      <c r="A58" s="130" t="s">
        <v>199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3733803</v>
      </c>
      <c r="I58" s="154">
        <f>+I59+I62+I63+I64+I65+I66+I67</f>
        <v>3848076</v>
      </c>
      <c r="K58" s="1"/>
      <c r="L58" s="1"/>
      <c r="M58" s="1"/>
      <c r="N58" s="1"/>
    </row>
    <row r="59" spans="1:14" x14ac:dyDescent="0.2">
      <c r="A59" s="146"/>
      <c r="B59" s="216" t="s">
        <v>200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201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202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203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204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205</v>
      </c>
      <c r="C64" s="222"/>
      <c r="D64" s="223"/>
      <c r="E64" s="133">
        <v>46</v>
      </c>
      <c r="F64" s="217"/>
      <c r="G64" s="218"/>
      <c r="H64" s="170">
        <v>0</v>
      </c>
      <c r="I64" s="170">
        <v>0</v>
      </c>
      <c r="K64" s="1"/>
      <c r="L64" s="1"/>
      <c r="M64" s="1"/>
      <c r="N64" s="1"/>
    </row>
    <row r="65" spans="1:14" x14ac:dyDescent="0.2">
      <c r="A65" s="146"/>
      <c r="B65" s="216" t="s">
        <v>206</v>
      </c>
      <c r="C65" s="222"/>
      <c r="D65" s="160"/>
      <c r="E65" s="133">
        <v>47</v>
      </c>
      <c r="F65" s="217"/>
      <c r="G65" s="218"/>
      <c r="H65" s="170">
        <v>8117</v>
      </c>
      <c r="I65" s="170">
        <v>4228</v>
      </c>
      <c r="K65" s="1"/>
      <c r="L65" s="1"/>
      <c r="M65" s="1"/>
      <c r="N65" s="1"/>
    </row>
    <row r="66" spans="1:14" x14ac:dyDescent="0.2">
      <c r="A66" s="166"/>
      <c r="B66" s="224" t="s">
        <v>207</v>
      </c>
      <c r="C66" s="168"/>
      <c r="D66" s="168"/>
      <c r="E66" s="133">
        <v>48</v>
      </c>
      <c r="F66" s="217"/>
      <c r="G66" s="218"/>
      <c r="H66" s="170">
        <v>1066644</v>
      </c>
      <c r="I66" s="170">
        <v>913179</v>
      </c>
      <c r="K66" s="1"/>
      <c r="L66" s="1"/>
      <c r="M66" s="1"/>
      <c r="N66" s="1"/>
    </row>
    <row r="67" spans="1:14" x14ac:dyDescent="0.2">
      <c r="A67" s="225"/>
      <c r="B67" s="216" t="s">
        <v>208</v>
      </c>
      <c r="C67" s="162"/>
      <c r="D67" s="162"/>
      <c r="E67" s="133">
        <v>49</v>
      </c>
      <c r="F67" s="217"/>
      <c r="G67" s="218"/>
      <c r="H67" s="226">
        <v>758942</v>
      </c>
      <c r="I67" s="226">
        <v>1030569</v>
      </c>
      <c r="K67" s="1"/>
      <c r="L67" s="1"/>
      <c r="M67" s="1"/>
      <c r="N67" s="1"/>
    </row>
    <row r="68" spans="1:14" ht="13.5" hidden="1" thickBot="1" x14ac:dyDescent="0.25">
      <c r="A68" s="130" t="s">
        <v>209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210</v>
      </c>
      <c r="B69" s="131"/>
      <c r="C69" s="132"/>
      <c r="D69" s="132"/>
      <c r="E69" s="133">
        <v>51</v>
      </c>
      <c r="F69" s="231">
        <f>+F70+F73+F74+F77+F80+F81+F83+F86</f>
        <v>22235223.009</v>
      </c>
      <c r="G69" s="231">
        <f t="shared" ref="G69:H69" si="0">+G70+G73+G74+G77+G80+G81+G83+G86</f>
        <v>1245823.5100100001</v>
      </c>
      <c r="H69" s="232">
        <f t="shared" si="0"/>
        <v>20989399.498989999</v>
      </c>
      <c r="I69" s="230">
        <f>+I70+I73+I74+I77+I80+I81+I83+I86</f>
        <v>21822669.133469999</v>
      </c>
      <c r="K69" s="1"/>
      <c r="L69" s="1"/>
      <c r="M69" s="1"/>
      <c r="N69" s="1"/>
    </row>
    <row r="70" spans="1:14" x14ac:dyDescent="0.2">
      <c r="A70" s="141"/>
      <c r="B70" s="165" t="s">
        <v>211</v>
      </c>
      <c r="C70" s="148"/>
      <c r="D70" s="143"/>
      <c r="E70" s="133">
        <v>52</v>
      </c>
      <c r="F70" s="233">
        <f>+F71+F72</f>
        <v>38739.009000000005</v>
      </c>
      <c r="G70" s="233">
        <f>+G71+G72</f>
        <v>17589.509999999998</v>
      </c>
      <c r="H70" s="234">
        <f>+H71+H72</f>
        <v>21149.499000000003</v>
      </c>
      <c r="I70" s="145">
        <f>+I71+I72</f>
        <v>24529.871999999999</v>
      </c>
      <c r="K70" s="1"/>
      <c r="L70" s="1"/>
      <c r="M70" s="1"/>
      <c r="N70" s="1"/>
    </row>
    <row r="71" spans="1:14" x14ac:dyDescent="0.2">
      <c r="A71" s="141"/>
      <c r="B71" s="165"/>
      <c r="C71" s="235" t="s">
        <v>212</v>
      </c>
      <c r="D71" s="143"/>
      <c r="E71" s="133">
        <v>53</v>
      </c>
      <c r="F71" s="236">
        <v>15304.936</v>
      </c>
      <c r="G71" s="236">
        <v>5884.6030000000001</v>
      </c>
      <c r="H71" s="237">
        <v>9420.3329999999987</v>
      </c>
      <c r="I71" s="145">
        <v>11391.57</v>
      </c>
      <c r="K71" s="1"/>
      <c r="L71" s="1"/>
      <c r="M71" s="1"/>
      <c r="N71" s="1"/>
    </row>
    <row r="72" spans="1:14" x14ac:dyDescent="0.2">
      <c r="A72" s="141"/>
      <c r="B72" s="165"/>
      <c r="C72" s="235" t="s">
        <v>213</v>
      </c>
      <c r="D72" s="143"/>
      <c r="E72" s="133">
        <v>54</v>
      </c>
      <c r="F72" s="236">
        <v>23434.073000000004</v>
      </c>
      <c r="G72" s="236">
        <v>11704.906999999999</v>
      </c>
      <c r="H72" s="237">
        <v>11729.166000000005</v>
      </c>
      <c r="I72" s="145">
        <v>13138.302</v>
      </c>
      <c r="K72" s="1"/>
      <c r="L72" s="1"/>
      <c r="M72" s="1"/>
      <c r="N72" s="1"/>
    </row>
    <row r="73" spans="1:14" x14ac:dyDescent="0.2">
      <c r="A73" s="141"/>
      <c r="B73" s="165" t="s">
        <v>214</v>
      </c>
      <c r="C73" s="148"/>
      <c r="D73" s="143"/>
      <c r="E73" s="133">
        <v>55</v>
      </c>
      <c r="F73" s="238">
        <v>18964792</v>
      </c>
      <c r="G73" s="239">
        <v>0</v>
      </c>
      <c r="H73" s="240">
        <v>18964792</v>
      </c>
      <c r="I73" s="145">
        <v>19824495</v>
      </c>
      <c r="K73" s="1"/>
      <c r="L73" s="1"/>
      <c r="M73" s="1"/>
      <c r="N73" s="1"/>
    </row>
    <row r="74" spans="1:14" x14ac:dyDescent="0.2">
      <c r="A74" s="166"/>
      <c r="B74" s="162" t="s">
        <v>215</v>
      </c>
      <c r="C74" s="241"/>
      <c r="D74" s="167"/>
      <c r="E74" s="133">
        <v>56</v>
      </c>
      <c r="F74" s="233">
        <f>+F75+F76</f>
        <v>3126991</v>
      </c>
      <c r="G74" s="233">
        <f>+G75+G76</f>
        <v>1211436.12445</v>
      </c>
      <c r="H74" s="234">
        <f>+H75+H76</f>
        <v>1915554.87555</v>
      </c>
      <c r="I74" s="234">
        <f>+I75+I76</f>
        <v>1844587.3981399999</v>
      </c>
      <c r="K74" s="1"/>
      <c r="L74" s="1"/>
      <c r="M74" s="1"/>
      <c r="N74" s="1"/>
    </row>
    <row r="75" spans="1:14" x14ac:dyDescent="0.2">
      <c r="A75" s="166"/>
      <c r="B75" s="165"/>
      <c r="C75" s="235" t="s">
        <v>216</v>
      </c>
      <c r="D75" s="143"/>
      <c r="E75" s="133">
        <v>57</v>
      </c>
      <c r="F75" s="236">
        <v>2900294</v>
      </c>
      <c r="G75" s="236">
        <v>1061481</v>
      </c>
      <c r="H75" s="237">
        <v>1838813</v>
      </c>
      <c r="I75" s="145">
        <v>1767890</v>
      </c>
      <c r="K75" s="1"/>
      <c r="L75" s="1"/>
      <c r="M75" s="1"/>
      <c r="N75" s="1"/>
    </row>
    <row r="76" spans="1:14" x14ac:dyDescent="0.2">
      <c r="A76" s="166"/>
      <c r="B76" s="165"/>
      <c r="C76" s="235" t="s">
        <v>217</v>
      </c>
      <c r="D76" s="143"/>
      <c r="E76" s="133">
        <v>58</v>
      </c>
      <c r="F76" s="236">
        <v>226697</v>
      </c>
      <c r="G76" s="236">
        <v>149955.12444999997</v>
      </c>
      <c r="H76" s="237">
        <v>76741.875550000026</v>
      </c>
      <c r="I76" s="145">
        <v>76697.398139999976</v>
      </c>
      <c r="K76" s="1"/>
      <c r="L76" s="1"/>
      <c r="M76" s="1"/>
      <c r="N76" s="1"/>
    </row>
    <row r="77" spans="1:14" x14ac:dyDescent="0.2">
      <c r="A77" s="141"/>
      <c r="B77" s="165" t="s">
        <v>218</v>
      </c>
      <c r="C77" s="148"/>
      <c r="D77" s="143"/>
      <c r="E77" s="133">
        <v>59</v>
      </c>
      <c r="F77" s="233">
        <f>+F78+F79</f>
        <v>41354</v>
      </c>
      <c r="G77" s="233">
        <f>+G78+G79</f>
        <v>16797.875560000015</v>
      </c>
      <c r="H77" s="234">
        <f>+H78+H79</f>
        <v>24556.124439999985</v>
      </c>
      <c r="I77" s="234">
        <f>+I78+I79</f>
        <v>23914.863329999949</v>
      </c>
      <c r="K77" s="1"/>
      <c r="L77" s="1"/>
      <c r="M77" s="1"/>
      <c r="N77" s="1"/>
    </row>
    <row r="78" spans="1:14" x14ac:dyDescent="0.2">
      <c r="A78" s="141"/>
      <c r="B78" s="165"/>
      <c r="C78" s="235" t="s">
        <v>219</v>
      </c>
      <c r="D78" s="143"/>
      <c r="E78" s="133">
        <v>60</v>
      </c>
      <c r="F78" s="236">
        <v>24315</v>
      </c>
      <c r="G78" s="236">
        <v>0</v>
      </c>
      <c r="H78" s="237">
        <v>24315</v>
      </c>
      <c r="I78" s="145">
        <v>23643</v>
      </c>
      <c r="K78" s="1"/>
      <c r="L78" s="1"/>
      <c r="M78" s="1"/>
      <c r="N78" s="1"/>
    </row>
    <row r="79" spans="1:14" x14ac:dyDescent="0.2">
      <c r="A79" s="141"/>
      <c r="B79" s="165"/>
      <c r="C79" s="235" t="s">
        <v>220</v>
      </c>
      <c r="D79" s="143"/>
      <c r="E79" s="133">
        <v>61</v>
      </c>
      <c r="F79" s="236">
        <v>17039</v>
      </c>
      <c r="G79" s="236">
        <v>16797.875560000015</v>
      </c>
      <c r="H79" s="237">
        <v>241.12443999998504</v>
      </c>
      <c r="I79" s="145">
        <v>271.8633299999492</v>
      </c>
      <c r="K79" s="1"/>
      <c r="L79" s="1"/>
      <c r="M79" s="1"/>
      <c r="N79" s="1"/>
    </row>
    <row r="80" spans="1:14" x14ac:dyDescent="0.2">
      <c r="A80" s="141"/>
      <c r="B80" s="165" t="s">
        <v>221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222</v>
      </c>
      <c r="C81" s="148"/>
      <c r="D81" s="143"/>
      <c r="E81" s="133"/>
      <c r="F81" s="243">
        <v>63347</v>
      </c>
      <c r="G81" s="236">
        <v>0</v>
      </c>
      <c r="H81" s="237">
        <v>63347</v>
      </c>
      <c r="I81" s="145">
        <v>105142</v>
      </c>
      <c r="K81" s="1"/>
      <c r="L81" s="1"/>
      <c r="M81" s="1"/>
      <c r="N81" s="1"/>
    </row>
    <row r="82" spans="1:14" x14ac:dyDescent="0.2">
      <c r="A82" s="141"/>
      <c r="B82" s="165" t="s">
        <v>223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224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225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226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227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228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229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5" thickBot="1" x14ac:dyDescent="0.25">
      <c r="A89" s="171" t="s">
        <v>230</v>
      </c>
      <c r="B89" s="173"/>
      <c r="C89" s="179"/>
      <c r="D89" s="180"/>
      <c r="E89" s="133">
        <v>71</v>
      </c>
      <c r="F89" s="244">
        <v>2501990</v>
      </c>
      <c r="G89" s="244">
        <v>0</v>
      </c>
      <c r="H89" s="245">
        <v>2501990</v>
      </c>
      <c r="I89" s="230">
        <v>2392475</v>
      </c>
      <c r="K89" s="1"/>
      <c r="L89" s="1"/>
      <c r="M89" s="1"/>
      <c r="N89" s="1"/>
    </row>
    <row r="90" spans="1:14" x14ac:dyDescent="0.2">
      <c r="A90" s="171" t="s">
        <v>231</v>
      </c>
      <c r="B90" s="173"/>
      <c r="C90" s="179"/>
      <c r="D90" s="180"/>
      <c r="E90" s="246">
        <v>72</v>
      </c>
      <c r="F90" s="214"/>
      <c r="G90" s="215"/>
      <c r="H90" s="154">
        <f>+H91+H92+H93</f>
        <v>183810.88123110606</v>
      </c>
      <c r="I90" s="154">
        <f>+I91+I92+I93</f>
        <v>240245.67</v>
      </c>
      <c r="K90" s="1"/>
      <c r="L90" s="1"/>
      <c r="M90" s="1"/>
      <c r="N90" s="1"/>
    </row>
    <row r="91" spans="1:14" hidden="1" x14ac:dyDescent="0.2">
      <c r="A91" s="166"/>
      <c r="B91" s="162" t="s">
        <v>232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233</v>
      </c>
      <c r="C92" s="168"/>
      <c r="D92" s="168"/>
      <c r="E92" s="246">
        <v>74</v>
      </c>
      <c r="F92" s="217"/>
      <c r="G92" s="218"/>
      <c r="H92" s="145">
        <v>183810.88123110606</v>
      </c>
      <c r="I92" s="170">
        <v>240245.67</v>
      </c>
      <c r="K92" s="1"/>
      <c r="L92" s="1"/>
      <c r="M92" s="1"/>
      <c r="N92" s="1"/>
    </row>
    <row r="93" spans="1:14" hidden="1" x14ac:dyDescent="0.2">
      <c r="A93" s="141"/>
      <c r="B93" s="165" t="s">
        <v>234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">
      <c r="A94" s="130" t="s">
        <v>235</v>
      </c>
      <c r="B94" s="247"/>
      <c r="C94" s="132"/>
      <c r="D94" s="136"/>
      <c r="E94" s="246">
        <v>76</v>
      </c>
      <c r="F94" s="217"/>
      <c r="G94" s="218"/>
      <c r="H94" s="139">
        <v>1135734.4580299999</v>
      </c>
      <c r="I94" s="248">
        <v>1144238.7746300001</v>
      </c>
      <c r="K94" s="1"/>
      <c r="L94" s="1"/>
      <c r="M94" s="1"/>
      <c r="N94" s="1"/>
    </row>
    <row r="95" spans="1:14" x14ac:dyDescent="0.2">
      <c r="A95" s="130" t="s">
        <v>236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2429484.9</v>
      </c>
      <c r="I95" s="249">
        <f>+I96+I97+I98+I100+I101+I103</f>
        <v>783702.13500000001</v>
      </c>
      <c r="K95" s="1"/>
      <c r="L95" s="1"/>
      <c r="M95" s="1"/>
      <c r="N95" s="1"/>
    </row>
    <row r="96" spans="1:14" x14ac:dyDescent="0.2">
      <c r="A96" s="166"/>
      <c r="B96" s="162" t="s">
        <v>237</v>
      </c>
      <c r="C96" s="167"/>
      <c r="D96" s="168"/>
      <c r="E96" s="246">
        <v>78</v>
      </c>
      <c r="F96" s="217"/>
      <c r="G96" s="218"/>
      <c r="H96" s="145">
        <v>304209</v>
      </c>
      <c r="I96" s="170">
        <v>305024.13500000001</v>
      </c>
      <c r="K96" s="1"/>
      <c r="L96" s="1"/>
      <c r="M96" s="1"/>
      <c r="N96" s="1"/>
    </row>
    <row r="97" spans="1:14" x14ac:dyDescent="0.2">
      <c r="A97" s="166"/>
      <c r="B97" s="162" t="s">
        <v>238</v>
      </c>
      <c r="C97" s="167"/>
      <c r="D97" s="168"/>
      <c r="E97" s="246">
        <v>79</v>
      </c>
      <c r="F97" s="217"/>
      <c r="G97" s="218"/>
      <c r="H97" s="145">
        <v>401160</v>
      </c>
      <c r="I97" s="170">
        <v>396654</v>
      </c>
      <c r="K97" s="1"/>
      <c r="L97" s="1"/>
      <c r="M97" s="1"/>
      <c r="N97" s="1"/>
    </row>
    <row r="98" spans="1:14" hidden="1" x14ac:dyDescent="0.2">
      <c r="A98" s="250"/>
      <c r="B98" s="165" t="s">
        <v>239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240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241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242</v>
      </c>
      <c r="C101" s="177"/>
      <c r="D101" s="177"/>
      <c r="E101" s="246">
        <v>83</v>
      </c>
      <c r="F101" s="256"/>
      <c r="G101" s="218"/>
      <c r="H101" s="145">
        <v>1724115.9</v>
      </c>
      <c r="I101" s="145">
        <v>82024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243</v>
      </c>
      <c r="D102" s="143"/>
      <c r="E102" s="246">
        <v>84</v>
      </c>
      <c r="F102" s="217"/>
      <c r="G102" s="218"/>
      <c r="H102" s="145">
        <v>7754</v>
      </c>
      <c r="I102" s="170">
        <v>26728</v>
      </c>
      <c r="K102" s="1"/>
      <c r="L102" s="1"/>
      <c r="M102" s="1"/>
      <c r="N102" s="1"/>
    </row>
    <row r="103" spans="1:14" hidden="1" x14ac:dyDescent="0.2">
      <c r="A103" s="166"/>
      <c r="B103" s="162" t="s">
        <v>244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245</v>
      </c>
      <c r="B104" s="131"/>
      <c r="C104" s="132"/>
      <c r="D104" s="132"/>
      <c r="E104" s="246">
        <v>86</v>
      </c>
      <c r="F104" s="217"/>
      <c r="G104" s="218"/>
      <c r="H104" s="154">
        <f>+H105+H106</f>
        <v>384459.76100000006</v>
      </c>
      <c r="I104" s="249">
        <f>+I105+I106</f>
        <v>286738.788</v>
      </c>
      <c r="K104" s="1"/>
      <c r="L104" s="1"/>
      <c r="M104" s="1"/>
      <c r="N104" s="1"/>
    </row>
    <row r="105" spans="1:14" x14ac:dyDescent="0.2">
      <c r="A105" s="166"/>
      <c r="B105" s="162" t="s">
        <v>246</v>
      </c>
      <c r="C105" s="168"/>
      <c r="D105" s="168"/>
      <c r="E105" s="246">
        <v>87</v>
      </c>
      <c r="F105" s="217"/>
      <c r="G105" s="218"/>
      <c r="H105" s="145">
        <v>4.26</v>
      </c>
      <c r="I105" s="170">
        <v>118.79600000000001</v>
      </c>
      <c r="K105" s="1"/>
      <c r="L105" s="1"/>
      <c r="M105" s="1"/>
      <c r="N105" s="1"/>
    </row>
    <row r="106" spans="1:14" x14ac:dyDescent="0.2">
      <c r="A106" s="141"/>
      <c r="B106" s="165" t="s">
        <v>247</v>
      </c>
      <c r="C106" s="142"/>
      <c r="D106" s="143"/>
      <c r="E106" s="246">
        <v>88</v>
      </c>
      <c r="F106" s="217"/>
      <c r="G106" s="218"/>
      <c r="H106" s="145">
        <v>384455.50100000005</v>
      </c>
      <c r="I106" s="170">
        <v>286619.99200000003</v>
      </c>
      <c r="K106" s="1"/>
      <c r="L106" s="1"/>
      <c r="M106" s="1"/>
      <c r="N106" s="1"/>
    </row>
    <row r="107" spans="1:14" ht="13.5" thickBot="1" x14ac:dyDescent="0.25">
      <c r="A107" s="257"/>
      <c r="B107" s="258"/>
      <c r="C107" s="259" t="s">
        <v>248</v>
      </c>
      <c r="D107" s="260"/>
      <c r="E107" s="261">
        <v>89</v>
      </c>
      <c r="F107" s="217"/>
      <c r="G107" s="218"/>
      <c r="H107" s="262">
        <v>384456.14199999999</v>
      </c>
      <c r="I107" s="262">
        <v>286620.22600000002</v>
      </c>
      <c r="K107" s="1"/>
      <c r="L107" s="1"/>
      <c r="M107" s="1"/>
      <c r="N107" s="1"/>
    </row>
    <row r="108" spans="1:14" ht="14.25" thickTop="1" thickBot="1" x14ac:dyDescent="0.25">
      <c r="A108" s="263" t="s">
        <v>249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31358682.499251105</v>
      </c>
      <c r="I108" s="200">
        <f>+I104+I95+I94+I90+I89+I69+I68+I58</f>
        <v>30518145.5011</v>
      </c>
      <c r="K108" s="1"/>
      <c r="L108" s="1"/>
      <c r="M108" s="1"/>
      <c r="N108" s="1"/>
    </row>
    <row r="109" spans="1:14" x14ac:dyDescent="0.2">
      <c r="H109" s="265"/>
      <c r="I109" s="265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ageMargins left="0.39370078740157483" right="0.39370078740157483" top="0.39370078740157483" bottom="0.39370078740157483" header="0.31496062992125984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>Pojišťovna ČS,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2017-10-12T11:34:21Z</cp:lastPrinted>
  <dcterms:created xsi:type="dcterms:W3CDTF">2017-10-12T11:29:40Z</dcterms:created>
  <dcterms:modified xsi:type="dcterms:W3CDTF">2017-10-30T13:52:29Z</dcterms:modified>
</cp:coreProperties>
</file>