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Kratochvilova\Dokumenty\Povinné informace zveřejňované na WEB PCS\31_12_2017\"/>
    </mc:Choice>
  </mc:AlternateContent>
  <bookViews>
    <workbookView xWindow="120" yWindow="120" windowWidth="28620" windowHeight="14190" activeTab="1"/>
  </bookViews>
  <sheets>
    <sheet name="VZZ" sheetId="1" r:id="rId1"/>
    <sheet name="Rozvaha" sheetId="2" r:id="rId2"/>
  </sheets>
  <externalReferences>
    <externalReference r:id="rId3"/>
    <externalReference r:id="rId4"/>
  </externalReferences>
  <definedNames>
    <definedName name="_Fill" hidden="1">#REF!</definedName>
    <definedName name="_Filll" hidden="1">'[1]#REF'!$G$39:$G$72</definedName>
    <definedName name="d2002_rozv">[2]d2002_rozv!$1:$1048576</definedName>
    <definedName name="d2002_vysl">[2]d2002_vysl!$1:$1048576</definedName>
    <definedName name="_xlnm.Print_Titles" localSheetId="0">VZZ!$1:$9</definedName>
    <definedName name="_xlnm.Print_Area" localSheetId="1">Rozvaha!$A$1:$I$108</definedName>
    <definedName name="_xlnm.Print_Area" localSheetId="0">VZZ!$A$1:$H$100</definedName>
    <definedName name="solver_num" hidden="1">0</definedName>
    <definedName name="solver_nwt" hidden="1">1</definedName>
    <definedName name="solver_val" hidden="1">0</definedName>
  </definedNames>
  <calcPr calcId="162913"/>
</workbook>
</file>

<file path=xl/calcChain.xml><?xml version="1.0" encoding="utf-8"?>
<calcChain xmlns="http://schemas.openxmlformats.org/spreadsheetml/2006/main">
  <c r="I104" i="2" l="1"/>
  <c r="I95" i="2"/>
  <c r="H95" i="2"/>
  <c r="H90" i="2"/>
  <c r="I86" i="2"/>
  <c r="F86" i="2"/>
  <c r="I83" i="2"/>
  <c r="G77" i="2"/>
  <c r="F77" i="2"/>
  <c r="F74" i="2"/>
  <c r="F70" i="2"/>
  <c r="H58" i="2"/>
  <c r="I50" i="2"/>
  <c r="F50" i="2"/>
  <c r="H44" i="2"/>
  <c r="I39" i="2"/>
  <c r="I26" i="2"/>
  <c r="F26" i="2"/>
  <c r="I21" i="2"/>
  <c r="I16" i="2" s="1"/>
  <c r="F21" i="2"/>
  <c r="H21" i="2"/>
  <c r="G21" i="2"/>
  <c r="I20" i="2"/>
  <c r="F20" i="2"/>
  <c r="H20" i="2" s="1"/>
  <c r="H97" i="1"/>
  <c r="G97" i="1"/>
  <c r="G89" i="1"/>
  <c r="H85" i="1"/>
  <c r="G85" i="1"/>
  <c r="G70" i="1"/>
  <c r="G66" i="1"/>
  <c r="F59" i="1"/>
  <c r="F55" i="1"/>
  <c r="F52" i="1"/>
  <c r="F44" i="1"/>
  <c r="H74" i="1"/>
  <c r="G39" i="1"/>
  <c r="G31" i="1"/>
  <c r="F24" i="1"/>
  <c r="F21" i="1"/>
  <c r="G16" i="1"/>
  <c r="F15" i="1"/>
  <c r="F13" i="1"/>
  <c r="G15" i="1" l="1"/>
  <c r="H77" i="1"/>
  <c r="G46" i="1"/>
  <c r="F16" i="2"/>
  <c r="G24" i="1"/>
  <c r="G55" i="1"/>
  <c r="F82" i="1"/>
  <c r="G60" i="1"/>
  <c r="H34" i="1"/>
  <c r="H26" i="2"/>
  <c r="G26" i="2"/>
  <c r="F39" i="2"/>
  <c r="I44" i="2"/>
  <c r="I48" i="2"/>
  <c r="G50" i="2"/>
  <c r="I58" i="2"/>
  <c r="G70" i="2"/>
  <c r="G74" i="2"/>
  <c r="H77" i="2"/>
  <c r="F83" i="2"/>
  <c r="G86" i="2"/>
  <c r="I90" i="2"/>
  <c r="G39" i="2"/>
  <c r="F44" i="2"/>
  <c r="F48" i="2"/>
  <c r="H50" i="2"/>
  <c r="H70" i="2"/>
  <c r="H74" i="2"/>
  <c r="I77" i="2"/>
  <c r="G83" i="2"/>
  <c r="H86" i="2"/>
  <c r="H104" i="2"/>
  <c r="I38" i="2"/>
  <c r="H39" i="2"/>
  <c r="G44" i="2"/>
  <c r="F69" i="2"/>
  <c r="I70" i="2"/>
  <c r="I74" i="2"/>
  <c r="H83" i="2"/>
  <c r="H69" i="2" l="1"/>
  <c r="G48" i="2"/>
  <c r="I69" i="2"/>
  <c r="H38" i="2"/>
  <c r="H48" i="2"/>
  <c r="I55" i="2"/>
  <c r="H16" i="2"/>
  <c r="G16" i="2"/>
  <c r="G69" i="2"/>
  <c r="H76" i="1"/>
  <c r="G84" i="1"/>
  <c r="H108" i="2"/>
  <c r="F38" i="2"/>
  <c r="G34" i="1"/>
  <c r="G38" i="2"/>
  <c r="G74" i="1"/>
  <c r="G76" i="1" l="1"/>
  <c r="H94" i="1"/>
  <c r="F55" i="2"/>
  <c r="G77" i="1"/>
  <c r="G55" i="2"/>
  <c r="I108" i="2"/>
  <c r="H55" i="2"/>
  <c r="G94" i="1" l="1"/>
  <c r="G100" i="1" l="1"/>
</calcChain>
</file>

<file path=xl/sharedStrings.xml><?xml version="1.0" encoding="utf-8"?>
<sst xmlns="http://schemas.openxmlformats.org/spreadsheetml/2006/main" count="501" uniqueCount="253">
  <si>
    <t>VÝKAZ ZISKU A ZTRÁTY</t>
  </si>
  <si>
    <t>POJIŠŤOVEN</t>
  </si>
  <si>
    <t>Společnost: Pojišťovna České spořitelny, a.s., Vienna Insurance Group</t>
  </si>
  <si>
    <t>IČO: 47452820                                                                                                                                                               v tis. Kč (bez desetinných míst)</t>
  </si>
  <si>
    <t>Legenda</t>
  </si>
  <si>
    <t>Číslo řádku</t>
  </si>
  <si>
    <t>Základna</t>
  </si>
  <si>
    <t>Mezisoučet</t>
  </si>
  <si>
    <t>Výsledek</t>
  </si>
  <si>
    <t>Minulé období</t>
  </si>
  <si>
    <t>a</t>
  </si>
  <si>
    <t>b</t>
  </si>
  <si>
    <t>I. TECHNICKÝ ÚČET K NEŽIVOTNÍMU POJIŠTĚNÍ</t>
  </si>
  <si>
    <t>1. Zasloužené pojistné, očištěné od zajištění:</t>
  </si>
  <si>
    <t>x</t>
  </si>
  <si>
    <t>a) předepsané hrubé pojistné</t>
  </si>
  <si>
    <t>b) pojistné postoupené zajišťovatelům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</si>
  <si>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</si>
  <si>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</si>
  <si>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III.6.)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</si>
  <si>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</si>
  <si>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</si>
  <si>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</si>
  <si>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</si>
  <si>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ab) podíl zajišťovatelů</t>
  </si>
  <si>
    <t>b) změna stavu rezervy na pojistná plnění (+/-):</t>
  </si>
  <si>
    <t>ba) hrubá výše</t>
  </si>
  <si>
    <t>bb) podíl zajišťovatelů</t>
  </si>
  <si>
    <t>5. Změny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</si>
  <si>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</si>
  <si>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</si>
  <si>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</si>
  <si>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</si>
  <si>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</si>
  <si>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</t>
  </si>
  <si>
    <t>8. Ostatní technické náklady, očištěné od zajištění</t>
  </si>
  <si>
    <t>9. Změna stavu vyrovnávací rezervy (+/-)</t>
  </si>
  <si>
    <t>10. Mezisoučet, zůstatek (výsledek) Technického účtu k neživotnímu pojištění (položka III.1.)</t>
  </si>
  <si>
    <t>II. TECHNICKÝ ÚČET K ŽIVOTNÍMU POJIŠTĚNÍ</t>
  </si>
  <si>
    <t>25</t>
  </si>
  <si>
    <t>26</t>
  </si>
  <si>
    <t>27</t>
  </si>
  <si>
    <t>c) změna stavu rezervy na nezasloužené pojistné, očištěná od zajištění (+/-)</t>
  </si>
  <si>
    <t>28</t>
  </si>
  <si>
    <t>2. Výnosy z investic:</t>
  </si>
  <si>
    <t>29</t>
  </si>
  <si>
    <t>a) výnosy z podílů se zvláštním uvedením těch, které pocházejí z ovládaných osob</t>
  </si>
  <si>
    <t>30</t>
  </si>
  <si>
    <t>b) výnosy z ostatních investic, se zvláštním uvedením těch, které pocházejí z ovládaných osob, v tom:</t>
  </si>
  <si>
    <t>31</t>
  </si>
  <si>
    <t xml:space="preserve">ba) výnosy z pozemků a staveb </t>
  </si>
  <si>
    <t>32</t>
  </si>
  <si>
    <t>bb) výnosy z ostatních investic</t>
  </si>
  <si>
    <t>33</t>
  </si>
  <si>
    <t>c) změny hodnoty investic</t>
  </si>
  <si>
    <t>34</t>
  </si>
  <si>
    <t>d) výnosy z realizace investic</t>
  </si>
  <si>
    <t>35</t>
  </si>
  <si>
    <t>3. Přírůstky hodnoty investic</t>
  </si>
  <si>
    <t>36</t>
  </si>
  <si>
    <t>4. Ostatní technické výnosy, očištěné od zajištění</t>
  </si>
  <si>
    <t>37</t>
  </si>
  <si>
    <t>5. Náklady na pojistná plnění, očištěné od zajištění:</t>
  </si>
  <si>
    <t>38</t>
  </si>
  <si>
    <t>39</t>
  </si>
  <si>
    <t>40</t>
  </si>
  <si>
    <t xml:space="preserve">ab) podíl zajišťovatelů </t>
  </si>
  <si>
    <t>41</t>
  </si>
  <si>
    <t>42</t>
  </si>
  <si>
    <t>43</t>
  </si>
  <si>
    <t xml:space="preserve">bb) podíl zajišťovatelů </t>
  </si>
  <si>
    <t>44</t>
  </si>
  <si>
    <t>6. Změna stavu ostatních technických rezerv, očištěná od zajištění (+/-):</t>
  </si>
  <si>
    <t>45</t>
  </si>
  <si>
    <t>a) rezervy v životním pojištění:</t>
  </si>
  <si>
    <t>46</t>
  </si>
  <si>
    <t>47</t>
  </si>
  <si>
    <t>48</t>
  </si>
  <si>
    <t>b) ostatní technické rezervy, očištěné od zajištění</t>
  </si>
  <si>
    <t>49</t>
  </si>
  <si>
    <t>7. Bonusy a slevy, očištěné od zajištění</t>
  </si>
  <si>
    <t>50</t>
  </si>
  <si>
    <t>8. Čistá výše provozních nákladů:</t>
  </si>
  <si>
    <t>51</t>
  </si>
  <si>
    <t>52</t>
  </si>
  <si>
    <t>53</t>
  </si>
  <si>
    <t>54</t>
  </si>
  <si>
    <t xml:space="preserve">d) provize od zajišťovatelů a podíly na ziscích </t>
  </si>
  <si>
    <t>55</t>
  </si>
  <si>
    <t>9. Náklady na investice:</t>
  </si>
  <si>
    <t>56</t>
  </si>
  <si>
    <t>a) náklady na správu investic, včetně úroků</t>
  </si>
  <si>
    <t>57</t>
  </si>
  <si>
    <t>b) změna hodnoty investic</t>
  </si>
  <si>
    <t>58</t>
  </si>
  <si>
    <t>c) náklady spojené s realizací investic</t>
  </si>
  <si>
    <t>59</t>
  </si>
  <si>
    <t>10. Úbytky hodnoty investic</t>
  </si>
  <si>
    <t>60</t>
  </si>
  <si>
    <t>11. Ostatní technické náklady, očištěné od zajištění</t>
  </si>
  <si>
    <t>61</t>
  </si>
  <si>
    <t>12. Převod výnosů z finančního umístění (investic) na Netechnický účet (položka III.4.)</t>
  </si>
  <si>
    <t>62</t>
  </si>
  <si>
    <t>13. Mezisoučet, zůstatek (výsledek) Technického účtu k životnímu pojištění (položka III.2.)</t>
  </si>
  <si>
    <t>63</t>
  </si>
  <si>
    <t>III. NETECHNICKÝ ÚČET</t>
  </si>
  <si>
    <t>1. Výsledek Technického účtu k neživotnímu pojištění (položka I.10.)</t>
  </si>
  <si>
    <t>64</t>
  </si>
  <si>
    <t>2. Výsledek Technického účtu k životnímu pojištění (položka II.13.)</t>
  </si>
  <si>
    <t>65</t>
  </si>
  <si>
    <t>3. Výnosy z investic:</t>
  </si>
  <si>
    <t>66</t>
  </si>
  <si>
    <t>67</t>
  </si>
  <si>
    <t>b) výnosy z ostatních nvestic, se zvláštním uvedením těch, které pocházejí z ovládaných osob, v tom:</t>
  </si>
  <si>
    <t>68</t>
  </si>
  <si>
    <t>69</t>
  </si>
  <si>
    <t>70</t>
  </si>
  <si>
    <t>71</t>
  </si>
  <si>
    <t>72</t>
  </si>
  <si>
    <t>4. Převedené výnosy finančního umístění (investic) z Technického účtu k životnímu pojištění (položka II.12.)</t>
  </si>
  <si>
    <t>73</t>
  </si>
  <si>
    <t>5. Náklady na investice:</t>
  </si>
  <si>
    <t>74</t>
  </si>
  <si>
    <t>75</t>
  </si>
  <si>
    <t>b) změny hodnoty investic</t>
  </si>
  <si>
    <t>76</t>
  </si>
  <si>
    <t>c) náklady spojené s realizací  investic</t>
  </si>
  <si>
    <t>77</t>
  </si>
  <si>
    <t>6. Převod výnosů z investic na Technický účet k neživotnímu pojištění (položka I.2.)</t>
  </si>
  <si>
    <t>78</t>
  </si>
  <si>
    <t>7. Ostatní výnosy</t>
  </si>
  <si>
    <t>79</t>
  </si>
  <si>
    <t>8. Ostatní náklady</t>
  </si>
  <si>
    <t>80</t>
  </si>
  <si>
    <t>9. Daň z příjmů z běžné činnosti</t>
  </si>
  <si>
    <t>81</t>
  </si>
  <si>
    <t>10. Zisk nebo ztráta z běžné činnosti po zdanění</t>
  </si>
  <si>
    <t>82</t>
  </si>
  <si>
    <t>11. Mimořádné náklady</t>
  </si>
  <si>
    <t>83</t>
  </si>
  <si>
    <t>12. Mimořádné výnosy</t>
  </si>
  <si>
    <t>84</t>
  </si>
  <si>
    <t>13. Mimořádný zisk nebo ztráta</t>
  </si>
  <si>
    <t>85</t>
  </si>
  <si>
    <t>14. Daň z příjmů z mimořádné činnosti</t>
  </si>
  <si>
    <t>86</t>
  </si>
  <si>
    <t>15. Ostatní daně neuvedené v předcházejících položkách</t>
  </si>
  <si>
    <t>87</t>
  </si>
  <si>
    <t xml:space="preserve">16. Zisk nebo ztráta za účetní období </t>
  </si>
  <si>
    <t>88</t>
  </si>
  <si>
    <t>ROZVAHA</t>
  </si>
  <si>
    <t>IČO: 47452820                                                                                                                                                            v tis. Kč (bez desetinných míst)</t>
  </si>
  <si>
    <t>Hrubá výše</t>
  </si>
  <si>
    <t>Úprava</t>
  </si>
  <si>
    <t>Čistá výše</t>
  </si>
  <si>
    <t>AKTIVA</t>
  </si>
  <si>
    <t>A. Pohledávky za upsaný základní kapitál</t>
  </si>
  <si>
    <t>B. Dlouhodobý nehmotný majetek, z toho:</t>
  </si>
  <si>
    <t>a) zřizovací výdaje</t>
  </si>
  <si>
    <t>b) goodwill</t>
  </si>
  <si>
    <t>C. Investice</t>
  </si>
  <si>
    <t>I. Pozemky a stavby, z toho:</t>
  </si>
  <si>
    <t>1. Pozemky</t>
  </si>
  <si>
    <t>2. Stavby</t>
  </si>
  <si>
    <t>a) provozní investice</t>
  </si>
  <si>
    <t>II. Investice v podnikatelských seskupeních</t>
  </si>
  <si>
    <t>1. Podíly v ovládaných osobách</t>
  </si>
  <si>
    <t>2. Dluhové cenné papíry vydané ovládanými osobami a zápůjčky a úvěry těmto osobám</t>
  </si>
  <si>
    <t>3. Podíly s podstatným vlivem</t>
  </si>
  <si>
    <t>4. Dluhové cenné papíry vydané osobami, ve kterých má účetní jednotka podstatný vliv, a zápůjčky a úvěry těmto osobám</t>
  </si>
  <si>
    <t>III. Jiné investice</t>
  </si>
  <si>
    <t>1. Akcie a ostatní cenné papíry s proměnlivým výnosem, ostatní podíly</t>
  </si>
  <si>
    <t>2. Dluhové cenné papíry, v tom:</t>
  </si>
  <si>
    <t>a) Cenné papíry oceňované reálnou hodnotou proti účtům nákladů a výnosů</t>
  </si>
  <si>
    <t>b) Dluhopisy "OECD" držené do splatnosti</t>
  </si>
  <si>
    <t>c) Ostatní cenné papíry držené do splatnosti</t>
  </si>
  <si>
    <t>3. Finanční umístění v investičních sdruženích</t>
  </si>
  <si>
    <t>5. Ostatní zápůjčky a úvěry</t>
  </si>
  <si>
    <t>6. Depozita u finančních institucí</t>
  </si>
  <si>
    <t>7. Ostatní investice</t>
  </si>
  <si>
    <t>IV. Depozita při aktivním zajištění</t>
  </si>
  <si>
    <t>D. Investice životního pojištění, je-li nositelem investičního rizika pojistník</t>
  </si>
  <si>
    <t xml:space="preserve">E. Dlužníci  </t>
  </si>
  <si>
    <t>I. Pohledávky z operací přímého pojištění</t>
  </si>
  <si>
    <t>1. pojistníci</t>
  </si>
  <si>
    <t>2. pojišťovací zprostředkovatelé</t>
  </si>
  <si>
    <t>II. Pohledávky z operací zajištění</t>
  </si>
  <si>
    <t xml:space="preserve">III. Ostatní pohledávky </t>
  </si>
  <si>
    <t>F. Ostatní aktiva</t>
  </si>
  <si>
    <t>I. Dlouhodobý hmotný majetek, jiný než majetek uváděný v položce "C.I. Pozemky a stavby", a zásoby</t>
  </si>
  <si>
    <t>II. Hotovost na účtech u finančních institucí a hotovost v pokladně</t>
  </si>
  <si>
    <t>IV. Jiná aktiva</t>
  </si>
  <si>
    <t>G. Přechodné účty aktiv</t>
  </si>
  <si>
    <t>I. Naběhlé úroky a nájemné</t>
  </si>
  <si>
    <t>II. Odložené pořizovací náklady na pojistné smlouvy, v tom odděleně:</t>
  </si>
  <si>
    <t>a) v životním pojištění</t>
  </si>
  <si>
    <t>b) v neživotním pojištění</t>
  </si>
  <si>
    <t>III. Ostatní přechodné účty aktiv, z toho:</t>
  </si>
  <si>
    <t>a) dohadné položky aktivní</t>
  </si>
  <si>
    <t>AKTIVA CELKEM</t>
  </si>
  <si>
    <t>PASIVA</t>
  </si>
  <si>
    <t xml:space="preserve">A. Vlastní kapitál </t>
  </si>
  <si>
    <t>I. Základní kapitál, z toho:</t>
  </si>
  <si>
    <t>a) změny základního kapitálu</t>
  </si>
  <si>
    <t>b) zrušeno</t>
  </si>
  <si>
    <t>II. Emisní ažio</t>
  </si>
  <si>
    <t>III. Rezervní fond na nové ocenění</t>
  </si>
  <si>
    <t>IV. Ostatní kapitálové fondy</t>
  </si>
  <si>
    <t>V. Rezervní fond a ostatní  fondy ze zisku</t>
  </si>
  <si>
    <t>VI. Nerozdělený zisk minulých účetních období nebo neuhrazená ztráta minulých účetních období</t>
  </si>
  <si>
    <t>VII. Zisk nebo ztráta běžného účetního období</t>
  </si>
  <si>
    <t>B. Podřízená pasiva</t>
  </si>
  <si>
    <t>C. Technické rezervy</t>
  </si>
  <si>
    <t>1. Rezerva na nezasloužené pojistné</t>
  </si>
  <si>
    <t>z toho: a) Rezerva na nezasloužené pojistné vztahující se k pojistným odvětvím životních pojištění</t>
  </si>
  <si>
    <t xml:space="preserve">             b) Rezerva na nezasloužené pojistné vztahující se k pojistným odvětvím neživotních pojištění</t>
  </si>
  <si>
    <t>2. Rezerva na životní pojištění</t>
  </si>
  <si>
    <t>3. Rezerva na pojistná plnění nevyřízených pojistných událostí</t>
  </si>
  <si>
    <t>z toho: a) Rezerva na pojistná plnění vztahující se k pojistným odvětvím životních pojištění</t>
  </si>
  <si>
    <t xml:space="preserve">             b) Rezerva na pojistná plnění vztahující se k pojistným odvětvím neživotních pojištění</t>
  </si>
  <si>
    <t>4. Rezerva na bonusy a slevy</t>
  </si>
  <si>
    <t>z toho: a) Rezerva na bonusy a slevy vztahující se k pojistným odvětvím životních pojištění</t>
  </si>
  <si>
    <t xml:space="preserve">             b) Rezerva na bonusy a slevy vztahující se k pojistným odvětvím neživotních pojištění</t>
  </si>
  <si>
    <t>5. zrušeno</t>
  </si>
  <si>
    <t>6. Ostatní technické rezervy</t>
  </si>
  <si>
    <t>7. zrušeno</t>
  </si>
  <si>
    <t>8. Rezerva pojistného neživotních pojištění</t>
  </si>
  <si>
    <t>z toho: a) Rezerva pojistného neživotních pojištění vztahující se k pojistným odvětvím životních pojištění</t>
  </si>
  <si>
    <t xml:space="preserve">             b) Rezerva pojistného neživotních pojištění vztahující se k pojistným odvětvím neživotních pojištění</t>
  </si>
  <si>
    <t>9. Rezerva na závazky Kanceláře</t>
  </si>
  <si>
    <t>z toho: a) Jiná rezerva vztahující se k pojistným odvětvím životních pojištění</t>
  </si>
  <si>
    <t xml:space="preserve">             b) Jiná rezerva vztahující se k pojistným odvětvím neživotních pojištění</t>
  </si>
  <si>
    <t>D. Technická rezerva u životního pojištění, kde jsou nositelem investičního rizika pojistníci</t>
  </si>
  <si>
    <t>E. Rezervy</t>
  </si>
  <si>
    <t>1. Rezerva na důchody a podobné závazky</t>
  </si>
  <si>
    <t>2. Rezerva na daně</t>
  </si>
  <si>
    <t>3. Ostatní rezervy</t>
  </si>
  <si>
    <t>F. Depozita při pasivním zajištění</t>
  </si>
  <si>
    <t>G. Věřitelé</t>
  </si>
  <si>
    <t>I. Závazky z operací přímého pojištění</t>
  </si>
  <si>
    <t>II. Závazky z operací zajištění</t>
  </si>
  <si>
    <t>III. Výpůjčky zaručené dluhopisem, z toho:</t>
  </si>
  <si>
    <t>a) směnitelné (konvertibilní) výpůjčky</t>
  </si>
  <si>
    <t>IV. Závazky vůči finančním institucím</t>
  </si>
  <si>
    <t>V. Ostatní závazky, z toho:</t>
  </si>
  <si>
    <t>a) daňové závazky a závazky ze sociálního zabezpečení</t>
  </si>
  <si>
    <t>VI. Garanční fond Kanceláře</t>
  </si>
  <si>
    <t>H. Přechodné účty pasiv</t>
  </si>
  <si>
    <t>I. Výdaje příštích období a výnosy příštích období</t>
  </si>
  <si>
    <t>II. Ostatní přechodné účty pasiv, z toho:</t>
  </si>
  <si>
    <t>a) dohadné položky pasivní</t>
  </si>
  <si>
    <t>PASIVA CELKEM</t>
  </si>
  <si>
    <t>k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</si>
</sst>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\ _K_č_-;\-* #,##0\ _K_č_-;_-* &quot;-&quot;\ _K_č_-;_-@_-"/>
    <numFmt numFmtId="164" formatCode="_(* #,##0.00_);_(* \(#,##0.00\);_(* &quot;-&quot;??_);_(@_)"/>
    <numFmt numFmtId="165" formatCode="_(* #,##0_);_(* \(#,##0\);_(* &quot;-&quot;??_);_(@_)"/>
    <numFmt numFmtId="166" formatCode="d\.\ m\s\ˇ\c\ \r\r\r\r"/>
    <numFmt numFmtId="167" formatCode="_-* #,##0.00\ _ö_S_-;_-* #,##0.00\ _ö_S\-;_-* &quot;-&quot;??\ _ö_S_-;_-@_-"/>
    <numFmt numFmtId="168" formatCode="&quot;$&quot;#.00"/>
    <numFmt numFmtId="169" formatCode="#."/>
    <numFmt numFmtId="170" formatCode="#.0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8.5"/>
      <name val="Arial CE"/>
      <family val="2"/>
      <charset val="238"/>
    </font>
    <font>
      <sz val="8.6999999999999993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  <font>
      <sz val="1"/>
      <color indexed="8"/>
      <name val="Courier"/>
      <family val="1"/>
      <charset val="238"/>
    </font>
    <font>
      <sz val="10"/>
      <name val="Times New Roman CE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4" fillId="0" borderId="0"/>
    <xf numFmtId="0" fontId="14" fillId="0" borderId="0"/>
    <xf numFmtId="164" fontId="19" fillId="0" borderId="0" applyFont="0" applyFill="0" applyBorder="0" applyAlignment="0" applyProtection="0"/>
    <xf numFmtId="0" fontId="14" fillId="0" borderId="0"/>
    <xf numFmtId="4" fontId="20" fillId="0" borderId="0">
      <protection locked="0"/>
    </xf>
    <xf numFmtId="41" fontId="21" fillId="0" borderId="0" applyFont="0" applyFill="0" applyBorder="0" applyAlignment="0" applyProtection="0"/>
    <xf numFmtId="166" fontId="20" fillId="0" borderId="0">
      <protection locked="0"/>
    </xf>
    <xf numFmtId="167" fontId="14" fillId="0" borderId="0" applyFont="0" applyFill="0" applyBorder="0" applyAlignment="0" applyProtection="0"/>
    <xf numFmtId="168" fontId="20" fillId="0" borderId="0">
      <protection locked="0"/>
    </xf>
    <xf numFmtId="0" fontId="2" fillId="0" borderId="0"/>
    <xf numFmtId="0" fontId="2" fillId="0" borderId="0"/>
    <xf numFmtId="169" fontId="22" fillId="0" borderId="0">
      <protection locked="0"/>
    </xf>
    <xf numFmtId="169" fontId="22" fillId="0" borderId="0">
      <protection locked="0"/>
    </xf>
    <xf numFmtId="0" fontId="1" fillId="0" borderId="0"/>
    <xf numFmtId="0" fontId="4" fillId="0" borderId="0"/>
    <xf numFmtId="170" fontId="20" fillId="0" borderId="0">
      <protection locked="0"/>
    </xf>
  </cellStyleXfs>
  <cellXfs count="298">
    <xf numFmtId="0" fontId="0" fillId="0" borderId="0" xfId="0"/>
    <xf numFmtId="4" fontId="0" fillId="0" borderId="0" xfId="0" applyNumberFormat="1"/>
    <xf numFmtId="0" fontId="3" fillId="0" borderId="0" xfId="2" applyFont="1" applyFill="1" applyBorder="1" applyAlignment="1" applyProtection="1">
      <protection locked="0"/>
    </xf>
    <xf numFmtId="0" fontId="7" fillId="0" borderId="0" xfId="0" applyFont="1"/>
    <xf numFmtId="4" fontId="7" fillId="0" borderId="0" xfId="0" applyNumberFormat="1" applyFont="1"/>
    <xf numFmtId="0" fontId="8" fillId="0" borderId="6" xfId="1" applyFont="1" applyFill="1" applyBorder="1" applyProtection="1"/>
    <xf numFmtId="0" fontId="9" fillId="0" borderId="7" xfId="1" applyFont="1" applyFill="1" applyBorder="1" applyProtection="1"/>
    <xf numFmtId="0" fontId="9" fillId="0" borderId="8" xfId="1" applyFont="1" applyFill="1" applyBorder="1" applyProtection="1"/>
    <xf numFmtId="0" fontId="11" fillId="0" borderId="12" xfId="1" applyFont="1" applyFill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Continuous" vertical="center"/>
    </xf>
    <xf numFmtId="0" fontId="9" fillId="0" borderId="15" xfId="1" applyFont="1" applyFill="1" applyBorder="1" applyAlignment="1" applyProtection="1">
      <alignment horizontal="centerContinuous" vertical="center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0" borderId="17" xfId="1" applyFont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 wrapText="1"/>
    </xf>
    <xf numFmtId="0" fontId="12" fillId="3" borderId="19" xfId="1" applyFont="1" applyFill="1" applyBorder="1" applyAlignment="1" applyProtection="1">
      <alignment horizontal="left" vertical="center"/>
    </xf>
    <xf numFmtId="0" fontId="11" fillId="3" borderId="20" xfId="1" applyFont="1" applyFill="1" applyBorder="1" applyAlignment="1" applyProtection="1">
      <alignment vertical="center"/>
    </xf>
    <xf numFmtId="0" fontId="11" fillId="3" borderId="21" xfId="1" applyFont="1" applyFill="1" applyBorder="1" applyAlignment="1" applyProtection="1">
      <alignment horizontal="center" vertical="center"/>
    </xf>
    <xf numFmtId="49" fontId="11" fillId="3" borderId="20" xfId="1" applyNumberFormat="1" applyFont="1" applyFill="1" applyBorder="1" applyAlignment="1" applyProtection="1">
      <alignment horizontal="right" vertical="center" indent="1"/>
    </xf>
    <xf numFmtId="49" fontId="11" fillId="3" borderId="22" xfId="1" applyNumberFormat="1" applyFont="1" applyFill="1" applyBorder="1" applyAlignment="1" applyProtection="1">
      <alignment horizontal="right" vertical="center" indent="1"/>
    </xf>
    <xf numFmtId="0" fontId="13" fillId="0" borderId="23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/>
    </xf>
    <xf numFmtId="0" fontId="11" fillId="0" borderId="25" xfId="1" applyFont="1" applyFill="1" applyBorder="1" applyAlignment="1" applyProtection="1">
      <alignment horizontal="center" vertical="center"/>
    </xf>
    <xf numFmtId="49" fontId="11" fillId="0" borderId="26" xfId="1" applyNumberFormat="1" applyFont="1" applyFill="1" applyBorder="1" applyAlignment="1" applyProtection="1">
      <alignment horizontal="right" vertical="center" indent="1"/>
    </xf>
    <xf numFmtId="49" fontId="11" fillId="0" borderId="27" xfId="1" applyNumberFormat="1" applyFont="1" applyFill="1" applyBorder="1" applyAlignment="1" applyProtection="1">
      <alignment horizontal="right" vertical="center" indent="1"/>
    </xf>
    <xf numFmtId="0" fontId="13" fillId="0" borderId="28" xfId="1" applyFont="1" applyFill="1" applyBorder="1" applyAlignment="1" applyProtection="1">
      <alignment vertical="center"/>
    </xf>
    <xf numFmtId="0" fontId="11" fillId="0" borderId="29" xfId="1" applyFont="1" applyFill="1" applyBorder="1" applyAlignment="1" applyProtection="1">
      <alignment vertical="center"/>
    </xf>
    <xf numFmtId="3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3" fontId="11" fillId="0" borderId="27" xfId="1" applyNumberFormat="1" applyFont="1" applyFill="1" applyBorder="1" applyAlignment="1" applyProtection="1">
      <alignment horizontal="right" vertical="center" indent="1"/>
    </xf>
    <xf numFmtId="0" fontId="11" fillId="0" borderId="30" xfId="1" applyFont="1" applyFill="1" applyBorder="1" applyAlignment="1" applyProtection="1">
      <alignment vertical="center"/>
    </xf>
    <xf numFmtId="3" fontId="11" fillId="0" borderId="26" xfId="3" applyNumberFormat="1" applyFont="1" applyFill="1" applyBorder="1" applyAlignment="1" applyProtection="1">
      <alignment horizontal="right" vertical="center" indent="1"/>
    </xf>
    <xf numFmtId="0" fontId="9" fillId="0" borderId="29" xfId="1" applyFont="1" applyFill="1" applyBorder="1" applyProtection="1"/>
    <xf numFmtId="3" fontId="11" fillId="2" borderId="27" xfId="1" applyNumberFormat="1" applyFont="1" applyFill="1" applyBorder="1" applyAlignment="1" applyProtection="1">
      <alignment horizontal="right" vertical="center" indent="1"/>
      <protection locked="0"/>
    </xf>
    <xf numFmtId="0" fontId="13" fillId="0" borderId="31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 wrapText="1"/>
    </xf>
    <xf numFmtId="0" fontId="11" fillId="0" borderId="29" xfId="1" applyFont="1" applyFill="1" applyBorder="1" applyAlignment="1" applyProtection="1">
      <alignment vertical="center" wrapText="1"/>
    </xf>
    <xf numFmtId="0" fontId="11" fillId="0" borderId="33" xfId="1" applyFont="1" applyFill="1" applyBorder="1" applyAlignment="1" applyProtection="1">
      <alignment vertical="center" wrapText="1"/>
    </xf>
    <xf numFmtId="0" fontId="13" fillId="2" borderId="34" xfId="1" applyFont="1" applyFill="1" applyBorder="1" applyAlignment="1" applyProtection="1">
      <alignment vertical="center"/>
    </xf>
    <xf numFmtId="0" fontId="11" fillId="2" borderId="35" xfId="1" applyFont="1" applyFill="1" applyBorder="1" applyAlignment="1" applyProtection="1">
      <alignment vertical="center"/>
    </xf>
    <xf numFmtId="0" fontId="11" fillId="0" borderId="16" xfId="1" applyFont="1" applyFill="1" applyBorder="1" applyAlignment="1" applyProtection="1">
      <alignment horizontal="center" vertical="center"/>
    </xf>
    <xf numFmtId="49" fontId="11" fillId="0" borderId="36" xfId="1" applyNumberFormat="1" applyFont="1" applyFill="1" applyBorder="1" applyAlignment="1" applyProtection="1">
      <alignment horizontal="right" vertical="center" indent="1"/>
    </xf>
    <xf numFmtId="0" fontId="12" fillId="3" borderId="19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horizontal="center" vertical="center"/>
    </xf>
    <xf numFmtId="3" fontId="11" fillId="3" borderId="22" xfId="1" applyNumberFormat="1" applyFont="1" applyFill="1" applyBorder="1" applyAlignment="1" applyProtection="1">
      <alignment horizontal="right" vertical="center" indent="1"/>
    </xf>
    <xf numFmtId="0" fontId="11" fillId="0" borderId="26" xfId="1" applyFont="1" applyFill="1" applyBorder="1" applyAlignment="1" applyProtection="1">
      <alignment horizontal="right" vertical="center" indent="1"/>
    </xf>
    <xf numFmtId="0" fontId="13" fillId="0" borderId="37" xfId="1" applyFont="1" applyFill="1" applyBorder="1" applyAlignment="1" applyProtection="1">
      <alignment vertical="center"/>
    </xf>
    <xf numFmtId="0" fontId="9" fillId="0" borderId="24" xfId="1" applyFont="1" applyFill="1" applyBorder="1" applyProtection="1"/>
    <xf numFmtId="0" fontId="13" fillId="4" borderId="31" xfId="1" applyFont="1" applyFill="1" applyBorder="1" applyAlignment="1" applyProtection="1">
      <alignment vertical="center"/>
    </xf>
    <xf numFmtId="0" fontId="9" fillId="0" borderId="29" xfId="1" applyFont="1" applyBorder="1" applyProtection="1"/>
    <xf numFmtId="0" fontId="11" fillId="4" borderId="29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horizontal="right" vertical="center" indent="1"/>
    </xf>
    <xf numFmtId="49" fontId="11" fillId="4" borderId="26" xfId="1" applyNumberFormat="1" applyFont="1" applyFill="1" applyBorder="1" applyAlignment="1" applyProtection="1">
      <alignment horizontal="right" vertical="center" indent="1"/>
    </xf>
    <xf numFmtId="49" fontId="11" fillId="4" borderId="27" xfId="1" applyNumberFormat="1" applyFont="1" applyFill="1" applyBorder="1" applyAlignment="1" applyProtection="1">
      <alignment horizontal="right" vertical="center" indent="1"/>
    </xf>
    <xf numFmtId="3" fontId="11" fillId="4" borderId="27" xfId="1" applyNumberFormat="1" applyFont="1" applyFill="1" applyBorder="1" applyAlignment="1" applyProtection="1">
      <alignment horizontal="right" vertical="center" indent="1"/>
    </xf>
    <xf numFmtId="0" fontId="13" fillId="4" borderId="23" xfId="1" applyFont="1" applyFill="1" applyBorder="1" applyAlignment="1" applyProtection="1">
      <alignment vertical="center"/>
    </xf>
    <xf numFmtId="0" fontId="11" fillId="4" borderId="32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vertical="center"/>
    </xf>
    <xf numFmtId="49" fontId="11" fillId="4" borderId="26" xfId="1" applyNumberFormat="1" applyFont="1" applyFill="1" applyBorder="1" applyAlignment="1" applyProtection="1">
      <alignment horizontal="right" vertical="center" indent="1"/>
      <protection locked="0"/>
    </xf>
    <xf numFmtId="49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3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26" xfId="1" applyFont="1" applyFill="1" applyBorder="1" applyAlignment="1" applyProtection="1">
      <alignment horizontal="right" vertical="center" indent="1"/>
    </xf>
    <xf numFmtId="0" fontId="11" fillId="4" borderId="26" xfId="1" applyFont="1" applyFill="1" applyBorder="1" applyAlignment="1" applyProtection="1">
      <alignment vertical="center"/>
    </xf>
    <xf numFmtId="0" fontId="11" fillId="4" borderId="24" xfId="1" applyFont="1" applyFill="1" applyBorder="1" applyAlignment="1" applyProtection="1">
      <alignment vertical="center"/>
    </xf>
    <xf numFmtId="0" fontId="11" fillId="4" borderId="38" xfId="1" applyFont="1" applyFill="1" applyBorder="1" applyAlignment="1" applyProtection="1">
      <alignment vertical="center"/>
    </xf>
    <xf numFmtId="3" fontId="11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33" xfId="1" applyFont="1" applyFill="1" applyBorder="1" applyAlignment="1" applyProtection="1">
      <alignment vertical="center"/>
    </xf>
    <xf numFmtId="0" fontId="11" fillId="4" borderId="35" xfId="1" applyFont="1" applyFill="1" applyBorder="1" applyAlignment="1" applyProtection="1">
      <alignment vertical="center"/>
    </xf>
    <xf numFmtId="0" fontId="11" fillId="4" borderId="39" xfId="1" applyFont="1" applyFill="1" applyBorder="1" applyAlignment="1" applyProtection="1">
      <alignment vertical="center"/>
    </xf>
    <xf numFmtId="4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4" fontId="11" fillId="0" borderId="27" xfId="1" applyNumberFormat="1" applyFont="1" applyFill="1" applyBorder="1" applyAlignment="1" applyProtection="1">
      <alignment horizontal="right" vertical="center" indent="1"/>
    </xf>
    <xf numFmtId="0" fontId="13" fillId="4" borderId="4" xfId="1" applyFont="1" applyFill="1" applyBorder="1" applyAlignment="1" applyProtection="1">
      <alignment vertical="center"/>
    </xf>
    <xf numFmtId="0" fontId="11" fillId="4" borderId="40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 wrapText="1"/>
    </xf>
    <xf numFmtId="0" fontId="11" fillId="0" borderId="30" xfId="1" applyFont="1" applyFill="1" applyBorder="1" applyAlignment="1" applyProtection="1">
      <alignment vertical="center" wrapText="1"/>
    </xf>
    <xf numFmtId="0" fontId="9" fillId="0" borderId="24" xfId="1" applyFont="1" applyBorder="1" applyProtection="1"/>
    <xf numFmtId="0" fontId="13" fillId="0" borderId="23" xfId="1" applyFont="1" applyBorder="1" applyAlignment="1" applyProtection="1">
      <alignment vertical="center"/>
    </xf>
    <xf numFmtId="0" fontId="11" fillId="0" borderId="24" xfId="1" applyFont="1" applyBorder="1" applyAlignment="1" applyProtection="1">
      <alignment vertical="center"/>
    </xf>
    <xf numFmtId="0" fontId="11" fillId="0" borderId="26" xfId="1" applyFont="1" applyBorder="1" applyAlignment="1" applyProtection="1">
      <alignment horizontal="right" vertical="center" indent="1"/>
    </xf>
    <xf numFmtId="0" fontId="11" fillId="0" borderId="36" xfId="1" applyFont="1" applyBorder="1" applyAlignment="1" applyProtection="1">
      <alignment horizontal="right" vertical="center" indent="1"/>
    </xf>
    <xf numFmtId="49" fontId="11" fillId="4" borderId="36" xfId="1" applyNumberFormat="1" applyFont="1" applyFill="1" applyBorder="1" applyAlignment="1" applyProtection="1">
      <alignment horizontal="right" vertical="center" indent="1"/>
    </xf>
    <xf numFmtId="3" fontId="11" fillId="2" borderId="8" xfId="1" applyNumberFormat="1" applyFont="1" applyFill="1" applyBorder="1" applyAlignment="1" applyProtection="1">
      <alignment horizontal="right" vertical="center" indent="1"/>
      <protection locked="0"/>
    </xf>
    <xf numFmtId="49" fontId="11" fillId="3" borderId="20" xfId="1" applyNumberFormat="1" applyFont="1" applyFill="1" applyBorder="1" applyAlignment="1" applyProtection="1">
      <alignment horizontal="center" vertical="center"/>
    </xf>
    <xf numFmtId="0" fontId="11" fillId="3" borderId="20" xfId="1" applyFont="1" applyFill="1" applyBorder="1" applyAlignment="1" applyProtection="1">
      <alignment horizontal="right" vertical="center" indent="1"/>
    </xf>
    <xf numFmtId="49" fontId="11" fillId="0" borderId="25" xfId="1" applyNumberFormat="1" applyFont="1" applyBorder="1" applyAlignment="1" applyProtection="1">
      <alignment horizontal="center" vertical="center"/>
    </xf>
    <xf numFmtId="0" fontId="13" fillId="0" borderId="31" xfId="1" applyFont="1" applyBorder="1" applyAlignment="1" applyProtection="1">
      <alignment vertical="center"/>
    </xf>
    <xf numFmtId="0" fontId="11" fillId="0" borderId="29" xfId="1" applyFont="1" applyBorder="1" applyAlignment="1" applyProtection="1">
      <alignment vertical="center"/>
    </xf>
    <xf numFmtId="1" fontId="11" fillId="4" borderId="26" xfId="1" applyNumberFormat="1" applyFont="1" applyFill="1" applyBorder="1" applyAlignment="1" applyProtection="1">
      <alignment horizontal="right" vertical="center" indent="1"/>
    </xf>
    <xf numFmtId="3" fontId="11" fillId="4" borderId="26" xfId="1" applyNumberFormat="1" applyFont="1" applyFill="1" applyBorder="1" applyAlignment="1" applyProtection="1">
      <alignment horizontal="right" vertical="center" indent="1"/>
    </xf>
    <xf numFmtId="0" fontId="13" fillId="4" borderId="28" xfId="1" applyFont="1" applyFill="1" applyBorder="1" applyAlignment="1" applyProtection="1">
      <alignment vertical="center"/>
    </xf>
    <xf numFmtId="0" fontId="11" fillId="0" borderId="24" xfId="1" applyFont="1" applyBorder="1" applyAlignment="1" applyProtection="1">
      <alignment vertical="center" wrapText="1"/>
    </xf>
    <xf numFmtId="0" fontId="13" fillId="0" borderId="41" xfId="1" applyFont="1" applyBorder="1" applyAlignment="1" applyProtection="1">
      <alignment vertical="center"/>
    </xf>
    <xf numFmtId="0" fontId="11" fillId="0" borderId="42" xfId="1" applyFont="1" applyBorder="1" applyAlignment="1" applyProtection="1">
      <alignment vertical="center"/>
    </xf>
    <xf numFmtId="49" fontId="11" fillId="0" borderId="43" xfId="1" applyNumberFormat="1" applyFont="1" applyBorder="1" applyAlignment="1" applyProtection="1">
      <alignment horizontal="center" vertical="center"/>
    </xf>
    <xf numFmtId="0" fontId="11" fillId="0" borderId="44" xfId="1" applyFont="1" applyBorder="1" applyAlignment="1" applyProtection="1">
      <alignment horizontal="right" vertical="center" indent="1"/>
    </xf>
    <xf numFmtId="49" fontId="11" fillId="4" borderId="44" xfId="1" applyNumberFormat="1" applyFont="1" applyFill="1" applyBorder="1" applyAlignment="1" applyProtection="1">
      <alignment horizontal="right" vertical="center" indent="1"/>
    </xf>
    <xf numFmtId="3" fontId="11" fillId="2" borderId="45" xfId="1" applyNumberFormat="1" applyFont="1" applyFill="1" applyBorder="1" applyAlignment="1" applyProtection="1">
      <alignment horizontal="right" vertical="center" indent="1"/>
      <protection locked="0"/>
    </xf>
    <xf numFmtId="0" fontId="13" fillId="2" borderId="6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49" fontId="11" fillId="0" borderId="46" xfId="1" applyNumberFormat="1" applyFont="1" applyBorder="1" applyAlignment="1" applyProtection="1">
      <alignment horizontal="center" vertical="center"/>
    </xf>
    <xf numFmtId="0" fontId="11" fillId="0" borderId="47" xfId="1" applyFont="1" applyBorder="1" applyAlignment="1" applyProtection="1">
      <alignment horizontal="right" vertical="center" indent="1"/>
    </xf>
    <xf numFmtId="49" fontId="11" fillId="4" borderId="47" xfId="1" applyNumberFormat="1" applyFont="1" applyFill="1" applyBorder="1" applyAlignment="1" applyProtection="1">
      <alignment horizontal="right" vertical="center" indent="1"/>
    </xf>
    <xf numFmtId="3" fontId="11" fillId="2" borderId="48" xfId="1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/>
    <xf numFmtId="4" fontId="11" fillId="0" borderId="0" xfId="1" applyNumberFormat="1" applyFont="1" applyProtection="1"/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9" fillId="0" borderId="4" xfId="2" applyFont="1" applyFill="1" applyBorder="1"/>
    <xf numFmtId="0" fontId="9" fillId="0" borderId="0" xfId="2" applyFont="1" applyFill="1" applyBorder="1"/>
    <xf numFmtId="0" fontId="11" fillId="0" borderId="0" xfId="2" applyFont="1" applyFill="1" applyBorder="1"/>
    <xf numFmtId="0" fontId="11" fillId="0" borderId="5" xfId="2" applyFont="1" applyFill="1" applyBorder="1"/>
    <xf numFmtId="0" fontId="11" fillId="0" borderId="9" xfId="2" applyFont="1" applyFill="1" applyBorder="1" applyAlignment="1">
      <alignment horizontal="centerContinuous" vertical="center"/>
    </xf>
    <xf numFmtId="0" fontId="11" fillId="0" borderId="10" xfId="2" applyFont="1" applyFill="1" applyBorder="1" applyAlignment="1">
      <alignment horizontal="centerContinuous" vertical="center"/>
    </xf>
    <xf numFmtId="0" fontId="15" fillId="0" borderId="12" xfId="2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Continuous" vertical="center"/>
    </xf>
    <xf numFmtId="0" fontId="11" fillId="0" borderId="15" xfId="2" applyFont="1" applyFill="1" applyBorder="1" applyAlignment="1">
      <alignment horizontal="centerContinuous" vertical="center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2" fillId="3" borderId="19" xfId="2" applyFont="1" applyFill="1" applyBorder="1" applyAlignment="1">
      <alignment vertical="center"/>
    </xf>
    <xf numFmtId="0" fontId="9" fillId="3" borderId="20" xfId="2" applyFont="1" applyFill="1" applyBorder="1"/>
    <xf numFmtId="0" fontId="11" fillId="3" borderId="20" xfId="2" applyFont="1" applyFill="1" applyBorder="1" applyAlignment="1">
      <alignment vertical="center"/>
    </xf>
    <xf numFmtId="0" fontId="11" fillId="3" borderId="20" xfId="2" applyFont="1" applyFill="1" applyBorder="1" applyAlignment="1">
      <alignment horizontal="center" vertical="center"/>
    </xf>
    <xf numFmtId="0" fontId="11" fillId="3" borderId="20" xfId="2" applyFont="1" applyFill="1" applyBorder="1" applyProtection="1"/>
    <xf numFmtId="0" fontId="11" fillId="3" borderId="22" xfId="2" applyFont="1" applyFill="1" applyBorder="1" applyProtection="1"/>
    <xf numFmtId="0" fontId="13" fillId="2" borderId="23" xfId="2" applyFont="1" applyFill="1" applyBorder="1" applyAlignment="1">
      <alignment vertical="center"/>
    </xf>
    <xf numFmtId="0" fontId="13" fillId="2" borderId="24" xfId="2" applyFont="1" applyFill="1" applyBorder="1" applyAlignment="1">
      <alignment vertical="center"/>
    </xf>
    <xf numFmtId="0" fontId="11" fillId="2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horizontal="center" vertical="center"/>
    </xf>
    <xf numFmtId="3" fontId="11" fillId="2" borderId="25" xfId="2" applyNumberFormat="1" applyFont="1" applyFill="1" applyBorder="1" applyAlignment="1" applyProtection="1">
      <alignment horizontal="right" indent="1"/>
      <protection locked="0"/>
    </xf>
    <xf numFmtId="3" fontId="11" fillId="2" borderId="52" xfId="2" applyNumberFormat="1" applyFont="1" applyFill="1" applyBorder="1" applyAlignment="1" applyProtection="1">
      <alignment horizontal="right" indent="1"/>
      <protection locked="0"/>
    </xf>
    <xf numFmtId="0" fontId="11" fillId="2" borderId="26" xfId="2" applyFont="1" applyFill="1" applyBorder="1" applyAlignment="1">
      <alignment vertical="center"/>
    </xf>
    <xf numFmtId="0" fontId="11" fillId="0" borderId="38" xfId="2" applyFont="1" applyFill="1" applyBorder="1" applyAlignment="1">
      <alignment horizontal="center" vertical="center"/>
    </xf>
    <xf numFmtId="3" fontId="11" fillId="2" borderId="26" xfId="2" applyNumberFormat="1" applyFont="1" applyFill="1" applyBorder="1" applyAlignment="1" applyProtection="1">
      <alignment horizontal="right" indent="1"/>
      <protection locked="0"/>
    </xf>
    <xf numFmtId="3" fontId="11" fillId="2" borderId="27" xfId="2" applyNumberFormat="1" applyFont="1" applyFill="1" applyBorder="1" applyAlignment="1" applyProtection="1">
      <alignment horizontal="right" indent="1"/>
      <protection locked="0"/>
    </xf>
    <xf numFmtId="0" fontId="17" fillId="0" borderId="0" xfId="0" applyFont="1"/>
    <xf numFmtId="0" fontId="11" fillId="0" borderId="28" xfId="2" applyFont="1" applyFill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1" fillId="0" borderId="30" xfId="2" applyFont="1" applyFill="1" applyBorder="1" applyAlignment="1">
      <alignment vertical="center"/>
    </xf>
    <xf numFmtId="3" fontId="11" fillId="0" borderId="26" xfId="2" applyNumberFormat="1" applyFont="1" applyFill="1" applyBorder="1" applyAlignment="1" applyProtection="1">
      <alignment horizontal="right" indent="1"/>
      <protection locked="0"/>
    </xf>
    <xf numFmtId="3" fontId="11" fillId="0" borderId="27" xfId="2" applyNumberFormat="1" applyFont="1" applyFill="1" applyBorder="1" applyAlignment="1" applyProtection="1">
      <alignment horizontal="right" indent="1"/>
      <protection locked="0"/>
    </xf>
    <xf numFmtId="0" fontId="9" fillId="0" borderId="31" xfId="2" applyFont="1" applyFill="1" applyBorder="1"/>
    <xf numFmtId="0" fontId="11" fillId="0" borderId="38" xfId="2" applyFont="1" applyFill="1" applyBorder="1" applyAlignment="1">
      <alignment vertical="center"/>
    </xf>
    <xf numFmtId="0" fontId="9" fillId="0" borderId="29" xfId="2" applyFont="1" applyFill="1" applyBorder="1"/>
    <xf numFmtId="0" fontId="13" fillId="2" borderId="4" xfId="2" applyFont="1" applyFill="1" applyBorder="1" applyAlignment="1">
      <alignment vertical="center"/>
    </xf>
    <xf numFmtId="0" fontId="9" fillId="2" borderId="0" xfId="2" applyFont="1" applyFill="1" applyBorder="1"/>
    <xf numFmtId="0" fontId="11" fillId="2" borderId="53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3" fontId="11" fillId="2" borderId="26" xfId="2" applyNumberFormat="1" applyFont="1" applyFill="1" applyBorder="1" applyAlignment="1" applyProtection="1">
      <alignment horizontal="right" indent="1"/>
    </xf>
    <xf numFmtId="3" fontId="11" fillId="2" borderId="27" xfId="2" applyNumberFormat="1" applyFont="1" applyFill="1" applyBorder="1" applyAlignment="1" applyProtection="1">
      <alignment horizontal="right" indent="1"/>
    </xf>
    <xf numFmtId="0" fontId="13" fillId="0" borderId="38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9" fillId="0" borderId="38" xfId="2" applyFont="1" applyFill="1" applyBorder="1"/>
    <xf numFmtId="3" fontId="11" fillId="0" borderId="26" xfId="2" applyNumberFormat="1" applyFont="1" applyFill="1" applyBorder="1" applyAlignment="1" applyProtection="1">
      <alignment horizontal="right" indent="1"/>
    </xf>
    <xf numFmtId="3" fontId="11" fillId="0" borderId="27" xfId="2" applyNumberFormat="1" applyFont="1" applyFill="1" applyBorder="1" applyAlignment="1" applyProtection="1">
      <alignment horizontal="right" indent="1"/>
    </xf>
    <xf numFmtId="0" fontId="9" fillId="0" borderId="30" xfId="2" applyFont="1" applyFill="1" applyBorder="1"/>
    <xf numFmtId="0" fontId="11" fillId="0" borderId="23" xfId="2" applyFont="1" applyFill="1" applyBorder="1" applyAlignment="1">
      <alignment vertical="center"/>
    </xf>
    <xf numFmtId="0" fontId="13" fillId="0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vertical="center"/>
    </xf>
    <xf numFmtId="0" fontId="9" fillId="0" borderId="26" xfId="2" applyFont="1" applyFill="1" applyBorder="1"/>
    <xf numFmtId="0" fontId="13" fillId="0" borderId="29" xfId="2" applyFont="1" applyFill="1" applyBorder="1" applyAlignment="1">
      <alignment vertical="center"/>
    </xf>
    <xf numFmtId="0" fontId="11" fillId="0" borderId="37" xfId="2" applyFont="1" applyFill="1" applyBorder="1" applyAlignment="1">
      <alignment vertical="center"/>
    </xf>
    <xf numFmtId="0" fontId="11" fillId="0" borderId="26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/>
    </xf>
    <xf numFmtId="3" fontId="11" fillId="0" borderId="30" xfId="2" applyNumberFormat="1" applyFont="1" applyFill="1" applyBorder="1" applyAlignment="1" applyProtection="1">
      <alignment horizontal="right" indent="1"/>
      <protection locked="0"/>
    </xf>
    <xf numFmtId="3" fontId="11" fillId="0" borderId="54" xfId="2" applyNumberFormat="1" applyFont="1" applyFill="1" applyBorder="1" applyAlignment="1" applyProtection="1">
      <alignment horizontal="right" indent="1"/>
      <protection locked="0"/>
    </xf>
    <xf numFmtId="0" fontId="13" fillId="2" borderId="31" xfId="2" applyFont="1" applyFill="1" applyBorder="1" applyAlignment="1">
      <alignment vertical="center"/>
    </xf>
    <xf numFmtId="0" fontId="18" fillId="2" borderId="29" xfId="2" applyFont="1" applyFill="1" applyBorder="1" applyAlignment="1">
      <alignment vertical="center"/>
    </xf>
    <xf numFmtId="0" fontId="9" fillId="2" borderId="29" xfId="2" applyFont="1" applyFill="1" applyBorder="1"/>
    <xf numFmtId="0" fontId="11" fillId="0" borderId="55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1" fillId="0" borderId="53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3" fillId="0" borderId="30" xfId="2" applyFont="1" applyFill="1" applyBorder="1" applyAlignment="1">
      <alignment vertical="center"/>
    </xf>
    <xf numFmtId="0" fontId="11" fillId="2" borderId="29" xfId="2" applyFont="1" applyFill="1" applyBorder="1" applyAlignment="1">
      <alignment vertical="center"/>
    </xf>
    <xf numFmtId="0" fontId="11" fillId="2" borderId="30" xfId="2" applyFont="1" applyFill="1" applyBorder="1" applyAlignment="1">
      <alignment vertical="center"/>
    </xf>
    <xf numFmtId="165" fontId="11" fillId="2" borderId="26" xfId="4" applyNumberFormat="1" applyFont="1" applyFill="1" applyBorder="1" applyAlignment="1" applyProtection="1">
      <alignment horizontal="right" indent="1"/>
    </xf>
    <xf numFmtId="165" fontId="11" fillId="0" borderId="26" xfId="2" applyNumberFormat="1" applyFont="1" applyFill="1" applyBorder="1" applyAlignment="1" applyProtection="1">
      <alignment horizontal="right" indent="1"/>
      <protection locked="0"/>
    </xf>
    <xf numFmtId="0" fontId="13" fillId="2" borderId="37" xfId="2" applyFont="1" applyFill="1" applyBorder="1" applyAlignment="1">
      <alignment vertical="center"/>
    </xf>
    <xf numFmtId="3" fontId="11" fillId="0" borderId="27" xfId="1" applyNumberFormat="1" applyFont="1" applyFill="1" applyBorder="1" applyAlignment="1" applyProtection="1">
      <alignment horizontal="right" indent="1"/>
      <protection locked="0"/>
    </xf>
    <xf numFmtId="0" fontId="11" fillId="0" borderId="4" xfId="2" applyFont="1" applyFill="1" applyBorder="1" applyAlignment="1">
      <alignment vertical="center"/>
    </xf>
    <xf numFmtId="0" fontId="13" fillId="0" borderId="53" xfId="2" applyFont="1" applyFill="1" applyBorder="1" applyAlignment="1">
      <alignment vertical="center"/>
    </xf>
    <xf numFmtId="0" fontId="11" fillId="0" borderId="56" xfId="2" applyFont="1" applyFill="1" applyBorder="1" applyAlignment="1">
      <alignment vertical="center"/>
    </xf>
    <xf numFmtId="0" fontId="13" fillId="0" borderId="57" xfId="2" applyFont="1" applyFill="1" applyBorder="1" applyAlignment="1">
      <alignment vertical="center"/>
    </xf>
    <xf numFmtId="0" fontId="11" fillId="0" borderId="57" xfId="2" applyFont="1" applyFill="1" applyBorder="1" applyAlignment="1">
      <alignment vertical="center"/>
    </xf>
    <xf numFmtId="0" fontId="11" fillId="0" borderId="58" xfId="2" applyFont="1" applyFill="1" applyBorder="1" applyAlignment="1">
      <alignment vertical="center"/>
    </xf>
    <xf numFmtId="0" fontId="11" fillId="0" borderId="43" xfId="2" applyFont="1" applyFill="1" applyBorder="1" applyAlignment="1">
      <alignment horizontal="center" vertical="center"/>
    </xf>
    <xf numFmtId="3" fontId="11" fillId="0" borderId="57" xfId="2" applyNumberFormat="1" applyFont="1" applyFill="1" applyBorder="1" applyAlignment="1" applyProtection="1">
      <alignment horizontal="right" indent="1"/>
      <protection locked="0"/>
    </xf>
    <xf numFmtId="3" fontId="11" fillId="0" borderId="45" xfId="1" applyNumberFormat="1" applyFont="1" applyFill="1" applyBorder="1" applyAlignment="1" applyProtection="1">
      <alignment horizontal="right" indent="1"/>
      <protection locked="0"/>
    </xf>
    <xf numFmtId="3" fontId="11" fillId="0" borderId="59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horizontal="left" vertical="center"/>
    </xf>
    <xf numFmtId="0" fontId="13" fillId="2" borderId="7" xfId="2" applyFont="1" applyFill="1" applyBorder="1" applyAlignment="1">
      <alignment vertical="center"/>
    </xf>
    <xf numFmtId="0" fontId="11" fillId="0" borderId="46" xfId="2" applyFont="1" applyFill="1" applyBorder="1" applyAlignment="1">
      <alignment horizontal="center" vertical="center"/>
    </xf>
    <xf numFmtId="3" fontId="11" fillId="2" borderId="47" xfId="2" applyNumberFormat="1" applyFont="1" applyFill="1" applyBorder="1" applyAlignment="1" applyProtection="1">
      <alignment horizontal="right" indent="1"/>
    </xf>
    <xf numFmtId="3" fontId="11" fillId="2" borderId="8" xfId="4" applyNumberFormat="1" applyFont="1" applyFill="1" applyBorder="1" applyAlignment="1" applyProtection="1">
      <alignment horizontal="right" indent="1"/>
    </xf>
    <xf numFmtId="3" fontId="11" fillId="2" borderId="8" xfId="2" applyNumberFormat="1" applyFont="1" applyFill="1" applyBorder="1" applyAlignment="1" applyProtection="1">
      <alignment horizontal="right" indent="1"/>
    </xf>
    <xf numFmtId="0" fontId="11" fillId="0" borderId="49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center" vertical="center"/>
    </xf>
    <xf numFmtId="3" fontId="11" fillId="0" borderId="50" xfId="2" applyNumberFormat="1" applyFont="1" applyFill="1" applyBorder="1" applyAlignment="1" applyProtection="1">
      <alignment horizontal="right" indent="1"/>
    </xf>
    <xf numFmtId="3" fontId="11" fillId="0" borderId="51" xfId="2" applyNumberFormat="1" applyFont="1" applyFill="1" applyBorder="1" applyAlignment="1" applyProtection="1">
      <alignment horizontal="right" indent="1"/>
    </xf>
    <xf numFmtId="4" fontId="11" fillId="0" borderId="8" xfId="2" applyNumberFormat="1" applyFont="1" applyFill="1" applyBorder="1" applyAlignment="1" applyProtection="1">
      <alignment horizontal="right" indent="1"/>
    </xf>
    <xf numFmtId="0" fontId="12" fillId="3" borderId="56" xfId="2" applyFont="1" applyFill="1" applyBorder="1" applyAlignment="1">
      <alignment vertical="center"/>
    </xf>
    <xf numFmtId="0" fontId="9" fillId="3" borderId="58" xfId="2" applyFont="1" applyFill="1" applyBorder="1"/>
    <xf numFmtId="0" fontId="11" fillId="3" borderId="58" xfId="2" applyFont="1" applyFill="1" applyBorder="1" applyAlignment="1">
      <alignment vertical="center"/>
    </xf>
    <xf numFmtId="0" fontId="11" fillId="3" borderId="58" xfId="2" applyFont="1" applyFill="1" applyBorder="1" applyAlignment="1">
      <alignment horizontal="center" vertical="center"/>
    </xf>
    <xf numFmtId="3" fontId="11" fillId="3" borderId="0" xfId="2" applyNumberFormat="1" applyFont="1" applyFill="1" applyBorder="1" applyAlignment="1">
      <alignment horizontal="right" indent="1"/>
    </xf>
    <xf numFmtId="3" fontId="11" fillId="3" borderId="59" xfId="2" applyNumberFormat="1" applyFont="1" applyFill="1" applyBorder="1" applyAlignment="1">
      <alignment horizontal="right" indent="1"/>
    </xf>
    <xf numFmtId="3" fontId="11" fillId="0" borderId="1" xfId="2" applyNumberFormat="1" applyFont="1" applyFill="1" applyBorder="1" applyAlignment="1" applyProtection="1">
      <alignment horizontal="right" indent="1"/>
    </xf>
    <xf numFmtId="3" fontId="11" fillId="0" borderId="3" xfId="2" applyNumberFormat="1" applyFont="1" applyFill="1" applyBorder="1" applyAlignment="1" applyProtection="1">
      <alignment horizontal="right" indent="1"/>
    </xf>
    <xf numFmtId="0" fontId="13" fillId="0" borderId="32" xfId="2" applyFont="1" applyFill="1" applyBorder="1" applyAlignment="1">
      <alignment vertical="center"/>
    </xf>
    <xf numFmtId="3" fontId="11" fillId="0" borderId="4" xfId="2" applyNumberFormat="1" applyFont="1" applyFill="1" applyBorder="1" applyAlignment="1" applyProtection="1">
      <alignment horizontal="right" indent="1"/>
    </xf>
    <xf numFmtId="3" fontId="11" fillId="0" borderId="5" xfId="2" applyNumberFormat="1" applyFont="1" applyFill="1" applyBorder="1" applyAlignment="1" applyProtection="1">
      <alignment horizontal="right" indent="1"/>
    </xf>
    <xf numFmtId="0" fontId="11" fillId="0" borderId="32" xfId="2" applyFont="1" applyFill="1" applyBorder="1" applyAlignment="1">
      <alignment vertical="center"/>
    </xf>
    <xf numFmtId="0" fontId="11" fillId="0" borderId="33" xfId="2" applyFont="1" applyFill="1" applyBorder="1" applyAlignment="1">
      <alignment vertical="center"/>
    </xf>
    <xf numFmtId="0" fontId="8" fillId="0" borderId="31" xfId="2" applyFont="1" applyFill="1" applyBorder="1"/>
    <xf numFmtId="0" fontId="8" fillId="0" borderId="29" xfId="2" applyFont="1" applyFill="1" applyBorder="1"/>
    <xf numFmtId="0" fontId="8" fillId="0" borderId="30" xfId="2" applyFont="1" applyFill="1" applyBorder="1"/>
    <xf numFmtId="0" fontId="13" fillId="0" borderId="33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3" fontId="11" fillId="0" borderId="60" xfId="2" applyNumberFormat="1" applyFont="1" applyFill="1" applyBorder="1" applyAlignment="1" applyProtection="1">
      <alignment horizontal="right" indent="1"/>
      <protection locked="0"/>
    </xf>
    <xf numFmtId="3" fontId="11" fillId="0" borderId="6" xfId="2" applyNumberFormat="1" applyFont="1" applyFill="1" applyBorder="1" applyAlignment="1" applyProtection="1">
      <alignment horizontal="right" indent="1"/>
    </xf>
    <xf numFmtId="3" fontId="11" fillId="0" borderId="8" xfId="2" applyNumberFormat="1" applyFont="1" applyFill="1" applyBorder="1" applyAlignment="1" applyProtection="1">
      <alignment horizontal="right" indent="1"/>
    </xf>
    <xf numFmtId="3" fontId="11" fillId="2" borderId="60" xfId="2" applyNumberFormat="1" applyFont="1" applyFill="1" applyBorder="1" applyAlignment="1" applyProtection="1">
      <alignment horizontal="right" indent="1"/>
      <protection locked="0"/>
    </xf>
    <xf numFmtId="3" fontId="11" fillId="2" borderId="61" xfId="2" applyNumberFormat="1" applyFont="1" applyFill="1" applyBorder="1" applyAlignment="1" applyProtection="1">
      <alignment horizontal="right" indent="1"/>
      <protection locked="0"/>
    </xf>
    <xf numFmtId="3" fontId="11" fillId="2" borderId="32" xfId="2" applyNumberFormat="1" applyFont="1" applyFill="1" applyBorder="1" applyAlignment="1" applyProtection="1">
      <alignment horizontal="right" indent="1"/>
    </xf>
    <xf numFmtId="3" fontId="11" fillId="2" borderId="61" xfId="2" applyNumberFormat="1" applyFont="1" applyFill="1" applyBorder="1" applyAlignment="1" applyProtection="1">
      <alignment horizontal="right" indent="1"/>
    </xf>
    <xf numFmtId="3" fontId="11" fillId="0" borderId="38" xfId="2" applyNumberFormat="1" applyFont="1" applyFill="1" applyBorder="1" applyAlignment="1" applyProtection="1">
      <alignment horizontal="right" indent="1"/>
    </xf>
    <xf numFmtId="3" fontId="11" fillId="0" borderId="61" xfId="2" applyNumberFormat="1" applyFont="1" applyFill="1" applyBorder="1" applyAlignment="1" applyProtection="1">
      <alignment horizontal="right" indent="1"/>
    </xf>
    <xf numFmtId="0" fontId="11" fillId="0" borderId="29" xfId="2" applyFont="1" applyFill="1" applyBorder="1"/>
    <xf numFmtId="3" fontId="11" fillId="0" borderId="38" xfId="2" applyNumberFormat="1" applyFont="1" applyFill="1" applyBorder="1" applyAlignment="1" applyProtection="1">
      <alignment horizontal="right" indent="1"/>
      <protection locked="0"/>
    </xf>
    <xf numFmtId="3" fontId="11" fillId="0" borderId="61" xfId="2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Border="1" applyAlignment="1" applyProtection="1">
      <alignment horizontal="right" indent="1"/>
      <protection locked="0"/>
    </xf>
    <xf numFmtId="3" fontId="11" fillId="0" borderId="54" xfId="1" applyNumberFormat="1" applyFont="1" applyFill="1" applyBorder="1" applyAlignment="1" applyProtection="1">
      <alignment horizontal="right" indent="1"/>
      <protection locked="0"/>
    </xf>
    <xf numFmtId="0" fontId="9" fillId="0" borderId="24" xfId="2" applyFont="1" applyFill="1" applyBorder="1"/>
    <xf numFmtId="3" fontId="11" fillId="0" borderId="38" xfId="1" applyNumberFormat="1" applyFont="1" applyFill="1" applyBorder="1" applyAlignment="1" applyProtection="1">
      <alignment horizontal="right" indent="1"/>
      <protection locked="0"/>
    </xf>
    <xf numFmtId="3" fontId="11" fillId="0" borderId="62" xfId="2" applyNumberFormat="1" applyFont="1" applyFill="1" applyBorder="1" applyAlignment="1" applyProtection="1">
      <alignment horizontal="right" indent="1"/>
      <protection locked="0"/>
    </xf>
    <xf numFmtId="3" fontId="11" fillId="2" borderId="62" xfId="2" applyNumberFormat="1" applyFont="1" applyFill="1" applyBorder="1" applyAlignment="1" applyProtection="1">
      <alignment horizontal="right" indent="1"/>
      <protection locked="0"/>
    </xf>
    <xf numFmtId="3" fontId="11" fillId="2" borderId="61" xfId="1" applyNumberFormat="1" applyFont="1" applyFill="1" applyBorder="1" applyAlignment="1" applyProtection="1">
      <alignment horizontal="right" indent="1"/>
      <protection locked="0"/>
    </xf>
    <xf numFmtId="0" fontId="11" fillId="0" borderId="33" xfId="2" applyFont="1" applyFill="1" applyBorder="1" applyAlignment="1">
      <alignment horizontal="center" vertical="center"/>
    </xf>
    <xf numFmtId="0" fontId="9" fillId="2" borderId="24" xfId="2" applyFont="1" applyFill="1" applyBorder="1"/>
    <xf numFmtId="3" fontId="11" fillId="2" borderId="54" xfId="2" applyNumberFormat="1" applyFont="1" applyFill="1" applyBorder="1" applyAlignment="1" applyProtection="1">
      <alignment horizontal="right" indent="1"/>
      <protection locked="0"/>
    </xf>
    <xf numFmtId="3" fontId="11" fillId="2" borderId="54" xfId="2" applyNumberFormat="1" applyFont="1" applyFill="1" applyBorder="1" applyAlignment="1" applyProtection="1">
      <alignment horizontal="right" indent="1"/>
    </xf>
    <xf numFmtId="0" fontId="13" fillId="0" borderId="28" xfId="2" applyFont="1" applyFill="1" applyBorder="1" applyAlignment="1">
      <alignment vertical="center"/>
    </xf>
    <xf numFmtId="3" fontId="13" fillId="0" borderId="4" xfId="2" applyNumberFormat="1" applyFont="1" applyFill="1" applyBorder="1" applyAlignment="1" applyProtection="1">
      <alignment horizontal="right" indent="1"/>
    </xf>
    <xf numFmtId="3" fontId="13" fillId="0" borderId="5" xfId="2" applyNumberFormat="1" applyFont="1" applyFill="1" applyBorder="1" applyAlignment="1" applyProtection="1">
      <alignment horizontal="right" indent="1"/>
    </xf>
    <xf numFmtId="3" fontId="13" fillId="0" borderId="27" xfId="2" applyNumberFormat="1" applyFont="1" applyFill="1" applyBorder="1" applyAlignment="1" applyProtection="1">
      <alignment horizontal="right" indent="1"/>
      <protection locked="0"/>
    </xf>
    <xf numFmtId="3" fontId="13" fillId="0" borderId="54" xfId="2" applyNumberFormat="1" applyFont="1" applyFill="1" applyBorder="1" applyAlignment="1" applyProtection="1">
      <alignment horizontal="right" indent="1"/>
      <protection locked="0"/>
    </xf>
    <xf numFmtId="0" fontId="11" fillId="0" borderId="24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right" indent="1"/>
    </xf>
    <xf numFmtId="0" fontId="11" fillId="0" borderId="41" xfId="2" applyFont="1" applyFill="1" applyBorder="1" applyAlignment="1">
      <alignment vertical="center"/>
    </xf>
    <xf numFmtId="0" fontId="13" fillId="0" borderId="44" xfId="2" applyFont="1" applyFill="1" applyBorder="1" applyAlignment="1">
      <alignment vertical="center"/>
    </xf>
    <xf numFmtId="0" fontId="11" fillId="0" borderId="42" xfId="2" applyFont="1" applyFill="1" applyBorder="1" applyAlignment="1">
      <alignment vertical="center"/>
    </xf>
    <xf numFmtId="0" fontId="11" fillId="0" borderId="44" xfId="2" applyFont="1" applyFill="1" applyBorder="1" applyAlignment="1">
      <alignment vertical="center"/>
    </xf>
    <xf numFmtId="0" fontId="11" fillId="0" borderId="40" xfId="2" applyFont="1" applyFill="1" applyBorder="1" applyAlignment="1">
      <alignment horizontal="center" vertical="center"/>
    </xf>
    <xf numFmtId="3" fontId="11" fillId="0" borderId="63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vertical="center"/>
    </xf>
    <xf numFmtId="0" fontId="11" fillId="0" borderId="64" xfId="2" applyFont="1" applyFill="1" applyBorder="1" applyAlignment="1">
      <alignment horizontal="center" vertical="center"/>
    </xf>
    <xf numFmtId="4" fontId="11" fillId="0" borderId="0" xfId="2" applyNumberFormat="1" applyFont="1" applyFill="1"/>
    <xf numFmtId="0" fontId="10" fillId="0" borderId="9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/>
    </xf>
    <xf numFmtId="0" fontId="11" fillId="4" borderId="32" xfId="1" applyFont="1" applyFill="1" applyBorder="1" applyAlignment="1" applyProtection="1">
      <alignment horizontal="left" vertical="center" wrapText="1"/>
    </xf>
    <xf numFmtId="0" fontId="11" fillId="4" borderId="30" xfId="1" applyFont="1" applyFill="1" applyBorder="1" applyAlignment="1" applyProtection="1">
      <alignment horizontal="left" vertical="center" wrapText="1"/>
    </xf>
    <xf numFmtId="0" fontId="13" fillId="0" borderId="31" xfId="1" applyFont="1" applyBorder="1" applyAlignment="1" applyProtection="1">
      <alignment horizontal="left" vertical="center" wrapText="1"/>
    </xf>
    <xf numFmtId="0" fontId="13" fillId="0" borderId="29" xfId="1" applyFont="1" applyBorder="1" applyAlignment="1" applyProtection="1">
      <alignment horizontal="left" vertical="center" wrapText="1"/>
    </xf>
    <xf numFmtId="0" fontId="13" fillId="0" borderId="30" xfId="1" applyFont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/>
      <protection locked="0"/>
    </xf>
    <xf numFmtId="49" fontId="3" fillId="2" borderId="4" xfId="2" applyNumberFormat="1" applyFont="1" applyFill="1" applyBorder="1" applyAlignment="1" applyProtection="1">
      <alignment horizontal="center"/>
      <protection locked="0"/>
    </xf>
    <xf numFmtId="0" fontId="3" fillId="2" borderId="0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 applyProtection="1">
      <alignment horizontal="left"/>
      <protection locked="0"/>
    </xf>
    <xf numFmtId="0" fontId="6" fillId="2" borderId="0" xfId="1" applyFont="1" applyFill="1" applyBorder="1" applyAlignment="1" applyProtection="1">
      <alignment horizontal="left"/>
      <protection locked="0"/>
    </xf>
    <xf numFmtId="0" fontId="6" fillId="2" borderId="5" xfId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2" borderId="1" xfId="2" applyFont="1" applyFill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3" xfId="2" applyFont="1" applyFill="1" applyBorder="1" applyAlignment="1" applyProtection="1">
      <alignment horizontal="center"/>
      <protection locked="0"/>
    </xf>
    <xf numFmtId="0" fontId="3" fillId="2" borderId="4" xfId="2" applyFont="1" applyFill="1" applyBorder="1" applyAlignment="1" applyProtection="1">
      <alignment horizontal="center"/>
      <protection locked="0"/>
    </xf>
    <xf numFmtId="0" fontId="6" fillId="2" borderId="4" xfId="2" applyFont="1" applyFill="1" applyBorder="1" applyAlignment="1" applyProtection="1">
      <alignment horizontal="left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2" borderId="5" xfId="2" applyFont="1" applyFill="1" applyBorder="1" applyAlignment="1" applyProtection="1">
      <alignment horizontal="left"/>
      <protection locked="0"/>
    </xf>
  </cellXfs>
  <cellStyles count="18">
    <cellStyle name="Źrka" xfId="6"/>
    <cellStyle name="Čárka 2" xfId="4"/>
    <cellStyle name="čárky [0]_List1" xfId="7"/>
    <cellStyle name="Datum" xfId="8"/>
    <cellStyle name="Dezimal_SteuerabgrenzungsformulaNEU" xfId="9"/>
    <cellStyle name="M‰na" xfId="10"/>
    <cellStyle name="MAND_x000d_CHECK.COMMAND_x000e_RENAME.COMMAND_x0008_SHOW.BAR_x000b_DELETE.MENU_x000e_DELETE.COMMAND_x000e_GET.CHA" xfId="11"/>
    <cellStyle name="MAND_x000d_CHECK.COMMAND_x000e_RENAME.COMMAND_x0008_SHOW.BAR_x000b_DELETE.MENU_x000e_DELETE.COMMAND_x000e_GET.CHA 2" xfId="2"/>
    <cellStyle name="MAND_x000d_CHECK.COMMAND_x000e_RENAME.COMMAND_x0008_SHOW.BAR_x000b_DELETE.MENU_x000e_DELETE.COMMAND_x000e_GET.CHA 3" xfId="12"/>
    <cellStyle name="Nadpis1" xfId="13"/>
    <cellStyle name="Nadpis2" xfId="14"/>
    <cellStyle name="Normální" xfId="0" builtinId="0"/>
    <cellStyle name="normální 2" xfId="15"/>
    <cellStyle name="Normální 3" xfId="16"/>
    <cellStyle name="normální_R a VZZ 2003 Poj1" xfId="1"/>
    <cellStyle name="normální_Sešit3" xfId="3"/>
    <cellStyle name="normální_Sešit3 2" xfId="5"/>
    <cellStyle name="Pevnť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PU1C2\PojCS\AKT\EXW\VYKAZY\Pl&#225;n%20pro%20rok%201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ko\Spolecne\VIG_13\Cervenec_2013\Vykazy201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tační- po uprave"/>
      <sheetName val="List1"/>
      <sheetName val="List2"/>
      <sheetName val="List3"/>
      <sheetName val="Plán pro rok 1998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úprav"/>
      <sheetName val="d2002_rozv"/>
      <sheetName val="rozv-min"/>
      <sheetName val="kontrola"/>
      <sheetName val="rozv"/>
      <sheetName val="rozvaha - výchozí"/>
      <sheetName val="R_MF_2006"/>
      <sheetName val="RISIPE11_1"/>
      <sheetName val="Rozvaha - ministerská"/>
      <sheetName val="Rozvaha_MF"/>
      <sheetName val="R_MF_2003"/>
      <sheetName val="R_MF_2004"/>
      <sheetName val="RISIPE11"/>
      <sheetName val="ROPOS10"/>
      <sheetName val="Rozvaha - prezentační"/>
      <sheetName val="Rozvaha - prezentační_upr"/>
      <sheetName val="d2002_vysl"/>
      <sheetName val="vysl"/>
      <sheetName val="Graf1"/>
      <sheetName val="výsledovka - výchozí"/>
      <sheetName val="Výsledovka - ministerská"/>
      <sheetName val="Vysledovka_MF"/>
      <sheetName val="1.ACC-BAL"/>
      <sheetName val="VZZ_MF_2003"/>
      <sheetName val="VYPOS20"/>
      <sheetName val="Výsledovka - prezentační"/>
      <sheetName val="Různé"/>
      <sheetName val="Ukazatele"/>
      <sheetName val="Graf2"/>
      <sheetName val="Vykazy201307"/>
    </sheetNames>
    <sheetDataSet>
      <sheetData sheetId="0"/>
      <sheetData sheetId="1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2"/>
      <sheetData sheetId="3"/>
      <sheetData sheetId="4">
        <row r="85">
          <cell r="G85">
            <v>68012589.379999995</v>
          </cell>
        </row>
      </sheetData>
      <sheetData sheetId="5" refreshError="1"/>
      <sheetData sheetId="6">
        <row r="105">
          <cell r="H105">
            <v>29333858.44386455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F8">
            <v>41486</v>
          </cell>
        </row>
      </sheetData>
      <sheetData sheetId="15">
        <row r="65">
          <cell r="F65">
            <v>1084.72208</v>
          </cell>
        </row>
      </sheetData>
      <sheetData sheetId="16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  <cell r="F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  <cell r="F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  <cell r="F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  <cell r="F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  <cell r="F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  <cell r="F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  <cell r="F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  <cell r="F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  <cell r="F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  <cell r="F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  <cell r="F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  <cell r="F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  <cell r="F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  <cell r="F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  <cell r="F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  <cell r="F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  <cell r="F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  <cell r="F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  <cell r="F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  <cell r="F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  <cell r="F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  <cell r="F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  <cell r="F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  <cell r="F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  <cell r="F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  <cell r="F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  <cell r="F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  <cell r="F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  <cell r="F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  <cell r="F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  <cell r="F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  <cell r="F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  <cell r="F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  <cell r="F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  <cell r="F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  <cell r="F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  <cell r="F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  <cell r="F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  <cell r="F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  <cell r="F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  <cell r="F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  <cell r="F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  <cell r="F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  <cell r="F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  <cell r="F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  <cell r="F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  <cell r="F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  <cell r="F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  <cell r="F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  <cell r="F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  <cell r="F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  <cell r="F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  <cell r="F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  <cell r="F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  <cell r="F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  <cell r="F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17"/>
      <sheetData sheetId="18"/>
      <sheetData sheetId="19">
        <row r="17">
          <cell r="D17">
            <v>74353211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F6">
            <v>41486</v>
          </cell>
        </row>
      </sheetData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01"/>
  <sheetViews>
    <sheetView showGridLines="0" view="pageBreakPreview" zoomScaleNormal="100" zoomScaleSheetLayoutView="100" workbookViewId="0">
      <pane xSplit="4" ySplit="9" topLeftCell="E71" activePane="bottomRight" state="frozen"/>
      <selection activeCell="C125" sqref="C125"/>
      <selection pane="topRight" activeCell="C125" sqref="C125"/>
      <selection pane="bottomLeft" activeCell="C125" sqref="C125"/>
      <selection pane="bottomRight" activeCell="G100" sqref="G100"/>
    </sheetView>
  </sheetViews>
  <sheetFormatPr defaultRowHeight="12.75" x14ac:dyDescent="0.2"/>
  <cols>
    <col min="1" max="2" width="1.7109375" customWidth="1"/>
    <col min="3" max="3" width="96.85546875" customWidth="1"/>
    <col min="4" max="4" width="7.28515625" customWidth="1"/>
    <col min="5" max="8" width="14.42578125" style="104" customWidth="1"/>
    <col min="10" max="10" width="11.5703125" style="1" bestFit="1" customWidth="1"/>
    <col min="11" max="11" width="11.7109375" style="1" bestFit="1" customWidth="1"/>
    <col min="12" max="12" width="12.42578125" style="1" bestFit="1" customWidth="1"/>
    <col min="13" max="13" width="11.5703125" style="1" bestFit="1" customWidth="1"/>
    <col min="15" max="15" width="11.42578125" bestFit="1" customWidth="1"/>
  </cols>
  <sheetData>
    <row r="1" spans="1:13" ht="23.25" x14ac:dyDescent="0.35">
      <c r="A1" s="275" t="s">
        <v>0</v>
      </c>
      <c r="B1" s="276"/>
      <c r="C1" s="276"/>
      <c r="D1" s="276"/>
      <c r="E1" s="276"/>
      <c r="F1" s="276"/>
      <c r="G1" s="276"/>
      <c r="H1" s="277"/>
    </row>
    <row r="2" spans="1:13" ht="23.25" x14ac:dyDescent="0.35">
      <c r="A2" s="278" t="s">
        <v>1</v>
      </c>
      <c r="B2" s="279"/>
      <c r="C2" s="279"/>
      <c r="D2" s="279"/>
      <c r="E2" s="279"/>
      <c r="F2" s="279"/>
      <c r="G2" s="279"/>
      <c r="H2" s="280"/>
    </row>
    <row r="3" spans="1:13" ht="24.75" customHeight="1" x14ac:dyDescent="0.35">
      <c r="A3" s="281" t="s">
        <v>252</v>
      </c>
      <c r="B3" s="282"/>
      <c r="C3" s="282"/>
      <c r="D3" s="282"/>
      <c r="E3" s="282"/>
      <c r="F3" s="282"/>
      <c r="G3" s="282"/>
      <c r="H3" s="283"/>
      <c r="I3" s="2"/>
    </row>
    <row r="4" spans="1:13" ht="23.25" x14ac:dyDescent="0.35">
      <c r="A4" s="278"/>
      <c r="B4" s="279"/>
      <c r="C4" s="279"/>
      <c r="D4" s="279"/>
      <c r="E4" s="279"/>
      <c r="F4" s="279"/>
      <c r="G4" s="279"/>
      <c r="H4" s="280"/>
    </row>
    <row r="5" spans="1:13" ht="21.75" customHeight="1" x14ac:dyDescent="0.25">
      <c r="A5" s="284" t="s">
        <v>2</v>
      </c>
      <c r="B5" s="285"/>
      <c r="C5" s="285"/>
      <c r="D5" s="285"/>
      <c r="E5" s="285"/>
      <c r="F5" s="285"/>
      <c r="G5" s="285"/>
      <c r="H5" s="286"/>
    </row>
    <row r="6" spans="1:13" s="3" customFormat="1" ht="16.5" x14ac:dyDescent="0.25">
      <c r="A6" s="287" t="s">
        <v>3</v>
      </c>
      <c r="B6" s="288"/>
      <c r="C6" s="288"/>
      <c r="D6" s="288"/>
      <c r="E6" s="288"/>
      <c r="F6" s="288"/>
      <c r="G6" s="288"/>
      <c r="H6" s="289"/>
      <c r="J6" s="4"/>
      <c r="K6" s="4"/>
      <c r="L6" s="4"/>
      <c r="M6" s="4"/>
    </row>
    <row r="7" spans="1:13" ht="13.5" thickBot="1" x14ac:dyDescent="0.25">
      <c r="A7" s="5"/>
      <c r="B7" s="6"/>
      <c r="C7" s="6"/>
      <c r="D7" s="6"/>
      <c r="E7" s="6"/>
      <c r="F7" s="6"/>
      <c r="G7" s="6"/>
      <c r="H7" s="7"/>
    </row>
    <row r="8" spans="1:13" ht="24" x14ac:dyDescent="0.2">
      <c r="A8" s="266" t="s">
        <v>4</v>
      </c>
      <c r="B8" s="267"/>
      <c r="C8" s="268"/>
      <c r="D8" s="8" t="s">
        <v>5</v>
      </c>
      <c r="E8" s="9" t="s">
        <v>6</v>
      </c>
      <c r="F8" s="9" t="s">
        <v>7</v>
      </c>
      <c r="G8" s="10" t="s">
        <v>8</v>
      </c>
      <c r="H8" s="10" t="s">
        <v>9</v>
      </c>
    </row>
    <row r="9" spans="1:13" ht="13.5" thickBot="1" x14ac:dyDescent="0.25">
      <c r="A9" s="11"/>
      <c r="B9" s="12"/>
      <c r="C9" s="12" t="s">
        <v>10</v>
      </c>
      <c r="D9" s="13" t="s">
        <v>11</v>
      </c>
      <c r="E9" s="14">
        <v>1</v>
      </c>
      <c r="F9" s="14">
        <v>2</v>
      </c>
      <c r="G9" s="15">
        <v>3</v>
      </c>
      <c r="H9" s="15">
        <v>4</v>
      </c>
      <c r="J9" s="269"/>
      <c r="K9" s="269"/>
      <c r="L9" s="269"/>
      <c r="M9" s="269"/>
    </row>
    <row r="10" spans="1:13" ht="13.5" thickBot="1" x14ac:dyDescent="0.25">
      <c r="A10" s="16" t="s">
        <v>12</v>
      </c>
      <c r="B10" s="17"/>
      <c r="C10" s="17"/>
      <c r="D10" s="18"/>
      <c r="E10" s="19"/>
      <c r="F10" s="19"/>
      <c r="G10" s="20"/>
      <c r="H10" s="20"/>
    </row>
    <row r="11" spans="1:13" ht="13.5" thickTop="1" x14ac:dyDescent="0.2">
      <c r="A11" s="21" t="s">
        <v>13</v>
      </c>
      <c r="B11" s="22"/>
      <c r="C11" s="22"/>
      <c r="D11" s="23">
        <v>1</v>
      </c>
      <c r="E11" s="24" t="s">
        <v>14</v>
      </c>
      <c r="F11" s="24" t="s">
        <v>14</v>
      </c>
      <c r="G11" s="25" t="s">
        <v>14</v>
      </c>
      <c r="H11" s="25" t="s">
        <v>14</v>
      </c>
    </row>
    <row r="12" spans="1:13" x14ac:dyDescent="0.2">
      <c r="A12" s="26"/>
      <c r="B12" s="27" t="s">
        <v>15</v>
      </c>
      <c r="C12" s="27"/>
      <c r="D12" s="23">
        <v>2</v>
      </c>
      <c r="E12" s="28">
        <v>599876</v>
      </c>
      <c r="F12" s="24" t="s">
        <v>14</v>
      </c>
      <c r="G12" s="25" t="s">
        <v>14</v>
      </c>
      <c r="H12" s="29" t="s">
        <v>14</v>
      </c>
    </row>
    <row r="13" spans="1:13" x14ac:dyDescent="0.2">
      <c r="A13" s="26"/>
      <c r="B13" s="30" t="s">
        <v>16</v>
      </c>
      <c r="C13" s="27"/>
      <c r="D13" s="23">
        <v>3</v>
      </c>
      <c r="E13" s="28">
        <v>543529</v>
      </c>
      <c r="F13" s="31">
        <f>E12-E13</f>
        <v>56347</v>
      </c>
      <c r="G13" s="25" t="s">
        <v>14</v>
      </c>
      <c r="H13" s="29" t="s">
        <v>14</v>
      </c>
    </row>
    <row r="14" spans="1:13" x14ac:dyDescent="0.2">
      <c r="A14" s="26"/>
      <c r="B14" s="27" t="s">
        <v>17</v>
      </c>
      <c r="C14" s="27"/>
      <c r="D14" s="23">
        <v>4</v>
      </c>
      <c r="E14" s="28">
        <v>-1632</v>
      </c>
      <c r="F14" s="24" t="s">
        <v>14</v>
      </c>
      <c r="G14" s="25" t="s">
        <v>14</v>
      </c>
      <c r="H14" s="29" t="s">
        <v>14</v>
      </c>
    </row>
    <row r="15" spans="1:13" x14ac:dyDescent="0.2">
      <c r="A15" s="26"/>
      <c r="B15" s="27" t="s">
        <v>18</v>
      </c>
      <c r="C15" s="32"/>
      <c r="D15" s="23">
        <v>5</v>
      </c>
      <c r="E15" s="28">
        <v>-818</v>
      </c>
      <c r="F15" s="31">
        <f>E14-E15</f>
        <v>-814</v>
      </c>
      <c r="G15" s="33">
        <f>F13-F15</f>
        <v>57161</v>
      </c>
      <c r="H15" s="33">
        <v>59957</v>
      </c>
    </row>
    <row r="16" spans="1:13" x14ac:dyDescent="0.2">
      <c r="A16" s="21" t="s">
        <v>19</v>
      </c>
      <c r="B16" s="22"/>
      <c r="C16" s="22"/>
      <c r="D16" s="23">
        <v>6</v>
      </c>
      <c r="E16" s="24" t="s">
        <v>14</v>
      </c>
      <c r="F16" s="24" t="s">
        <v>14</v>
      </c>
      <c r="G16" s="33">
        <f>G90</f>
        <v>1502.86915</v>
      </c>
      <c r="H16" s="33">
        <v>1388</v>
      </c>
    </row>
    <row r="17" spans="1:8" x14ac:dyDescent="0.2">
      <c r="A17" s="21" t="s">
        <v>20</v>
      </c>
      <c r="B17" s="22"/>
      <c r="C17" s="22"/>
      <c r="D17" s="23">
        <v>7</v>
      </c>
      <c r="E17" s="24" t="s">
        <v>14</v>
      </c>
      <c r="F17" s="24" t="s">
        <v>14</v>
      </c>
      <c r="G17" s="33">
        <v>497</v>
      </c>
      <c r="H17" s="33">
        <v>992</v>
      </c>
    </row>
    <row r="18" spans="1:8" x14ac:dyDescent="0.2">
      <c r="A18" s="34" t="s">
        <v>21</v>
      </c>
      <c r="B18" s="27"/>
      <c r="C18" s="27"/>
      <c r="D18" s="23">
        <v>8</v>
      </c>
      <c r="E18" s="24" t="s">
        <v>14</v>
      </c>
      <c r="F18" s="24" t="s">
        <v>14</v>
      </c>
      <c r="G18" s="25" t="s">
        <v>14</v>
      </c>
      <c r="H18" s="29" t="s">
        <v>14</v>
      </c>
    </row>
    <row r="19" spans="1:8" x14ac:dyDescent="0.2">
      <c r="A19" s="34"/>
      <c r="B19" s="35" t="s">
        <v>22</v>
      </c>
      <c r="C19" s="27"/>
      <c r="D19" s="23">
        <v>9</v>
      </c>
      <c r="E19" s="28" t="s">
        <v>14</v>
      </c>
      <c r="F19" s="24" t="s">
        <v>14</v>
      </c>
      <c r="G19" s="25" t="s">
        <v>14</v>
      </c>
      <c r="H19" s="29" t="s">
        <v>14</v>
      </c>
    </row>
    <row r="20" spans="1:8" x14ac:dyDescent="0.2">
      <c r="A20" s="34"/>
      <c r="B20" s="27"/>
      <c r="C20" s="35" t="s">
        <v>23</v>
      </c>
      <c r="D20" s="23">
        <v>10</v>
      </c>
      <c r="E20" s="28">
        <v>186960</v>
      </c>
      <c r="F20" s="24" t="s">
        <v>14</v>
      </c>
      <c r="G20" s="25" t="s">
        <v>14</v>
      </c>
      <c r="H20" s="29" t="s">
        <v>14</v>
      </c>
    </row>
    <row r="21" spans="1:8" x14ac:dyDescent="0.2">
      <c r="A21" s="34"/>
      <c r="B21" s="27"/>
      <c r="C21" s="36" t="s">
        <v>24</v>
      </c>
      <c r="D21" s="23">
        <v>11</v>
      </c>
      <c r="E21" s="28">
        <v>148452</v>
      </c>
      <c r="F21" s="31">
        <f>E20-E21</f>
        <v>38508</v>
      </c>
      <c r="G21" s="25" t="s">
        <v>14</v>
      </c>
      <c r="H21" s="29" t="s">
        <v>14</v>
      </c>
    </row>
    <row r="22" spans="1:8" x14ac:dyDescent="0.2">
      <c r="A22" s="34"/>
      <c r="B22" s="35" t="s">
        <v>25</v>
      </c>
      <c r="C22" s="37"/>
      <c r="D22" s="23">
        <v>12</v>
      </c>
      <c r="E22" s="28" t="s">
        <v>14</v>
      </c>
      <c r="F22" s="24" t="s">
        <v>14</v>
      </c>
      <c r="G22" s="25" t="s">
        <v>14</v>
      </c>
      <c r="H22" s="29" t="s">
        <v>14</v>
      </c>
    </row>
    <row r="23" spans="1:8" x14ac:dyDescent="0.2">
      <c r="A23" s="34"/>
      <c r="B23" s="27"/>
      <c r="C23" s="35" t="s">
        <v>26</v>
      </c>
      <c r="D23" s="23">
        <v>13</v>
      </c>
      <c r="E23" s="28">
        <v>22286</v>
      </c>
      <c r="F23" s="24" t="s">
        <v>14</v>
      </c>
      <c r="G23" s="25" t="s">
        <v>14</v>
      </c>
      <c r="H23" s="29" t="s">
        <v>14</v>
      </c>
    </row>
    <row r="24" spans="1:8" x14ac:dyDescent="0.2">
      <c r="A24" s="21"/>
      <c r="B24" s="22"/>
      <c r="C24" s="38" t="s">
        <v>27</v>
      </c>
      <c r="D24" s="23">
        <v>14</v>
      </c>
      <c r="E24" s="28">
        <v>13913</v>
      </c>
      <c r="F24" s="31">
        <f>E23-E24</f>
        <v>8373</v>
      </c>
      <c r="G24" s="33">
        <f>F21+F24</f>
        <v>46881</v>
      </c>
      <c r="H24" s="33">
        <v>24165</v>
      </c>
    </row>
    <row r="25" spans="1:8" x14ac:dyDescent="0.2">
      <c r="A25" s="21" t="s">
        <v>28</v>
      </c>
      <c r="B25" s="22"/>
      <c r="C25" s="22"/>
      <c r="D25" s="23">
        <v>15</v>
      </c>
      <c r="E25" s="24" t="s">
        <v>14</v>
      </c>
      <c r="F25" s="24" t="s">
        <v>14</v>
      </c>
      <c r="G25" s="33">
        <v>0</v>
      </c>
      <c r="H25" s="33">
        <v>0</v>
      </c>
    </row>
    <row r="26" spans="1:8" x14ac:dyDescent="0.2">
      <c r="A26" s="21" t="s">
        <v>29</v>
      </c>
      <c r="B26" s="22"/>
      <c r="C26" s="22"/>
      <c r="D26" s="23">
        <v>16</v>
      </c>
      <c r="E26" s="24" t="s">
        <v>14</v>
      </c>
      <c r="F26" s="24" t="s">
        <v>14</v>
      </c>
      <c r="G26" s="33">
        <v>3005</v>
      </c>
      <c r="H26" s="33">
        <v>3320</v>
      </c>
    </row>
    <row r="27" spans="1:8" x14ac:dyDescent="0.2">
      <c r="A27" s="34" t="s">
        <v>30</v>
      </c>
      <c r="B27" s="27"/>
      <c r="C27" s="27"/>
      <c r="D27" s="23">
        <v>17</v>
      </c>
      <c r="E27" s="24" t="s">
        <v>14</v>
      </c>
      <c r="F27" s="24" t="s">
        <v>14</v>
      </c>
      <c r="G27" s="25" t="s">
        <v>14</v>
      </c>
      <c r="H27" s="29" t="s">
        <v>14</v>
      </c>
    </row>
    <row r="28" spans="1:8" x14ac:dyDescent="0.2">
      <c r="A28" s="26"/>
      <c r="B28" s="27" t="s">
        <v>31</v>
      </c>
      <c r="C28" s="37"/>
      <c r="D28" s="23">
        <v>18</v>
      </c>
      <c r="E28" s="24" t="s">
        <v>14</v>
      </c>
      <c r="F28" s="28">
        <v>2994.4764700000001</v>
      </c>
      <c r="G28" s="25" t="s">
        <v>14</v>
      </c>
      <c r="H28" s="29" t="s">
        <v>14</v>
      </c>
    </row>
    <row r="29" spans="1:8" x14ac:dyDescent="0.2">
      <c r="A29" s="26"/>
      <c r="B29" s="27" t="s">
        <v>32</v>
      </c>
      <c r="C29" s="37"/>
      <c r="D29" s="23">
        <v>19</v>
      </c>
      <c r="E29" s="24" t="s">
        <v>14</v>
      </c>
      <c r="F29" s="28">
        <v>-66.476470000000006</v>
      </c>
      <c r="G29" s="25" t="s">
        <v>14</v>
      </c>
      <c r="H29" s="29" t="s">
        <v>14</v>
      </c>
    </row>
    <row r="30" spans="1:8" x14ac:dyDescent="0.2">
      <c r="A30" s="26"/>
      <c r="B30" s="27" t="s">
        <v>33</v>
      </c>
      <c r="C30" s="37"/>
      <c r="D30" s="23">
        <v>20</v>
      </c>
      <c r="E30" s="24" t="s">
        <v>14</v>
      </c>
      <c r="F30" s="28">
        <v>9406</v>
      </c>
      <c r="G30" s="25" t="s">
        <v>14</v>
      </c>
      <c r="H30" s="29" t="s">
        <v>14</v>
      </c>
    </row>
    <row r="31" spans="1:8" x14ac:dyDescent="0.2">
      <c r="A31" s="26"/>
      <c r="B31" s="27" t="s">
        <v>34</v>
      </c>
      <c r="C31" s="27"/>
      <c r="D31" s="23">
        <v>21</v>
      </c>
      <c r="E31" s="24" t="s">
        <v>14</v>
      </c>
      <c r="F31" s="28">
        <v>33986</v>
      </c>
      <c r="G31" s="33">
        <f>F28+F29+F30-F31</f>
        <v>-21652</v>
      </c>
      <c r="H31" s="33">
        <v>-20514</v>
      </c>
    </row>
    <row r="32" spans="1:8" x14ac:dyDescent="0.2">
      <c r="A32" s="21" t="s">
        <v>35</v>
      </c>
      <c r="B32" s="22"/>
      <c r="C32" s="22"/>
      <c r="D32" s="23">
        <v>22</v>
      </c>
      <c r="E32" s="24" t="s">
        <v>14</v>
      </c>
      <c r="F32" s="24" t="s">
        <v>14</v>
      </c>
      <c r="G32" s="33">
        <v>179</v>
      </c>
      <c r="H32" s="33">
        <v>161</v>
      </c>
    </row>
    <row r="33" spans="1:8" hidden="1" x14ac:dyDescent="0.2">
      <c r="A33" s="21" t="s">
        <v>36</v>
      </c>
      <c r="B33" s="22"/>
      <c r="C33" s="22"/>
      <c r="D33" s="23">
        <v>23</v>
      </c>
      <c r="E33" s="24" t="s">
        <v>14</v>
      </c>
      <c r="F33" s="24" t="s">
        <v>14</v>
      </c>
      <c r="G33" s="33"/>
      <c r="H33" s="33"/>
    </row>
    <row r="34" spans="1:8" ht="13.5" thickBot="1" x14ac:dyDescent="0.25">
      <c r="A34" s="39" t="s">
        <v>37</v>
      </c>
      <c r="B34" s="40"/>
      <c r="C34" s="40"/>
      <c r="D34" s="41">
        <v>24</v>
      </c>
      <c r="E34" s="42" t="s">
        <v>14</v>
      </c>
      <c r="F34" s="42" t="s">
        <v>14</v>
      </c>
      <c r="G34" s="33">
        <f>G15+G16+G17-G24-G25-G26-G31-G32-G33</f>
        <v>30747.869149999999</v>
      </c>
      <c r="H34" s="33">
        <f>H15+H16+H17-H24-H25-H26-H31-H32-H33</f>
        <v>55205</v>
      </c>
    </row>
    <row r="35" spans="1:8" ht="13.5" thickBot="1" x14ac:dyDescent="0.25">
      <c r="A35" s="43" t="s">
        <v>38</v>
      </c>
      <c r="B35" s="17"/>
      <c r="C35" s="17"/>
      <c r="D35" s="44"/>
      <c r="E35" s="19"/>
      <c r="F35" s="19"/>
      <c r="G35" s="45"/>
      <c r="H35" s="45"/>
    </row>
    <row r="36" spans="1:8" ht="13.5" thickTop="1" x14ac:dyDescent="0.2">
      <c r="A36" s="21" t="s">
        <v>13</v>
      </c>
      <c r="B36" s="22"/>
      <c r="C36" s="22"/>
      <c r="D36" s="23" t="s">
        <v>39</v>
      </c>
      <c r="E36" s="46" t="s">
        <v>14</v>
      </c>
      <c r="F36" s="24" t="s">
        <v>14</v>
      </c>
      <c r="G36" s="25" t="s">
        <v>14</v>
      </c>
      <c r="H36" s="29" t="s">
        <v>14</v>
      </c>
    </row>
    <row r="37" spans="1:8" x14ac:dyDescent="0.2">
      <c r="A37" s="26"/>
      <c r="B37" s="27" t="s">
        <v>15</v>
      </c>
      <c r="C37" s="27"/>
      <c r="D37" s="23" t="s">
        <v>40</v>
      </c>
      <c r="E37" s="28" t="s">
        <v>14</v>
      </c>
      <c r="F37" s="28">
        <v>6898360</v>
      </c>
      <c r="G37" s="25" t="s">
        <v>14</v>
      </c>
      <c r="H37" s="29" t="s">
        <v>14</v>
      </c>
    </row>
    <row r="38" spans="1:8" x14ac:dyDescent="0.2">
      <c r="A38" s="26"/>
      <c r="B38" s="30" t="s">
        <v>16</v>
      </c>
      <c r="C38" s="27"/>
      <c r="D38" s="23" t="s">
        <v>41</v>
      </c>
      <c r="E38" s="28" t="s">
        <v>14</v>
      </c>
      <c r="F38" s="28">
        <v>1399413</v>
      </c>
      <c r="G38" s="25" t="s">
        <v>14</v>
      </c>
      <c r="H38" s="29" t="s">
        <v>14</v>
      </c>
    </row>
    <row r="39" spans="1:8" x14ac:dyDescent="0.2">
      <c r="A39" s="47"/>
      <c r="B39" s="22" t="s">
        <v>42</v>
      </c>
      <c r="C39" s="48"/>
      <c r="D39" s="23" t="s">
        <v>43</v>
      </c>
      <c r="E39" s="28" t="s">
        <v>14</v>
      </c>
      <c r="F39" s="28">
        <v>-1937</v>
      </c>
      <c r="G39" s="33">
        <f>F37-F38-F39</f>
        <v>5500884</v>
      </c>
      <c r="H39" s="33">
        <v>5205739</v>
      </c>
    </row>
    <row r="40" spans="1:8" x14ac:dyDescent="0.2">
      <c r="A40" s="49" t="s">
        <v>44</v>
      </c>
      <c r="B40" s="50"/>
      <c r="C40" s="51"/>
      <c r="D40" s="23" t="s">
        <v>45</v>
      </c>
      <c r="E40" s="52" t="s">
        <v>14</v>
      </c>
      <c r="F40" s="53" t="s">
        <v>14</v>
      </c>
      <c r="G40" s="54" t="s">
        <v>14</v>
      </c>
      <c r="H40" s="55" t="s">
        <v>14</v>
      </c>
    </row>
    <row r="41" spans="1:8" x14ac:dyDescent="0.2">
      <c r="A41" s="56"/>
      <c r="B41" s="57" t="s">
        <v>46</v>
      </c>
      <c r="C41" s="58"/>
      <c r="D41" s="23" t="s">
        <v>47</v>
      </c>
      <c r="E41" s="52" t="s">
        <v>14</v>
      </c>
      <c r="F41" s="59">
        <v>0</v>
      </c>
      <c r="G41" s="60" t="s">
        <v>14</v>
      </c>
      <c r="H41" s="61" t="s">
        <v>14</v>
      </c>
    </row>
    <row r="42" spans="1:8" ht="12.75" customHeight="1" x14ac:dyDescent="0.2">
      <c r="A42" s="49"/>
      <c r="B42" s="270" t="s">
        <v>48</v>
      </c>
      <c r="C42" s="271"/>
      <c r="D42" s="23" t="s">
        <v>49</v>
      </c>
      <c r="E42" s="62" t="s">
        <v>14</v>
      </c>
      <c r="F42" s="28" t="s">
        <v>14</v>
      </c>
      <c r="G42" s="54" t="s">
        <v>14</v>
      </c>
      <c r="H42" s="55" t="s">
        <v>14</v>
      </c>
    </row>
    <row r="43" spans="1:8" x14ac:dyDescent="0.2">
      <c r="A43" s="56"/>
      <c r="B43" s="63"/>
      <c r="C43" s="64" t="s">
        <v>50</v>
      </c>
      <c r="D43" s="23" t="s">
        <v>51</v>
      </c>
      <c r="E43" s="62">
        <v>0</v>
      </c>
      <c r="F43" s="28" t="s">
        <v>14</v>
      </c>
      <c r="G43" s="29" t="s">
        <v>14</v>
      </c>
      <c r="H43" s="29" t="s">
        <v>14</v>
      </c>
    </row>
    <row r="44" spans="1:8" x14ac:dyDescent="0.2">
      <c r="A44" s="56"/>
      <c r="B44" s="64"/>
      <c r="C44" s="65" t="s">
        <v>52</v>
      </c>
      <c r="D44" s="23" t="s">
        <v>53</v>
      </c>
      <c r="E44" s="31">
        <v>863489</v>
      </c>
      <c r="F44" s="31">
        <f>E43+E44</f>
        <v>863489</v>
      </c>
      <c r="G44" s="29" t="s">
        <v>14</v>
      </c>
      <c r="H44" s="29" t="s">
        <v>14</v>
      </c>
    </row>
    <row r="45" spans="1:8" x14ac:dyDescent="0.2">
      <c r="A45" s="56"/>
      <c r="B45" s="57" t="s">
        <v>54</v>
      </c>
      <c r="C45" s="64"/>
      <c r="D45" s="23" t="s">
        <v>55</v>
      </c>
      <c r="E45" s="62" t="s">
        <v>14</v>
      </c>
      <c r="F45" s="31">
        <v>0</v>
      </c>
      <c r="G45" s="66" t="s">
        <v>14</v>
      </c>
      <c r="H45" s="66" t="s">
        <v>14</v>
      </c>
    </row>
    <row r="46" spans="1:8" x14ac:dyDescent="0.2">
      <c r="A46" s="56"/>
      <c r="B46" s="67" t="s">
        <v>56</v>
      </c>
      <c r="C46" s="64"/>
      <c r="D46" s="23" t="s">
        <v>57</v>
      </c>
      <c r="E46" s="62" t="s">
        <v>14</v>
      </c>
      <c r="F46" s="31">
        <v>1311444</v>
      </c>
      <c r="G46" s="33">
        <f>F44+F45+F46</f>
        <v>2174933</v>
      </c>
      <c r="H46" s="33">
        <v>2704942</v>
      </c>
    </row>
    <row r="47" spans="1:8" x14ac:dyDescent="0.2">
      <c r="A47" s="56" t="s">
        <v>58</v>
      </c>
      <c r="B47" s="67"/>
      <c r="C47" s="64"/>
      <c r="D47" s="23" t="s">
        <v>59</v>
      </c>
      <c r="E47" s="62" t="s">
        <v>14</v>
      </c>
      <c r="F47" s="53" t="s">
        <v>14</v>
      </c>
      <c r="G47" s="33">
        <v>798933</v>
      </c>
      <c r="H47" s="33">
        <v>917388</v>
      </c>
    </row>
    <row r="48" spans="1:8" x14ac:dyDescent="0.2">
      <c r="A48" s="56" t="s">
        <v>60</v>
      </c>
      <c r="B48" s="64"/>
      <c r="C48" s="64"/>
      <c r="D48" s="23" t="s">
        <v>61</v>
      </c>
      <c r="E48" s="62" t="s">
        <v>14</v>
      </c>
      <c r="F48" s="53" t="s">
        <v>14</v>
      </c>
      <c r="G48" s="33">
        <v>69330</v>
      </c>
      <c r="H48" s="33">
        <v>67636</v>
      </c>
    </row>
    <row r="49" spans="1:8" x14ac:dyDescent="0.2">
      <c r="A49" s="49" t="s">
        <v>62</v>
      </c>
      <c r="B49" s="51"/>
      <c r="C49" s="51"/>
      <c r="D49" s="23" t="s">
        <v>63</v>
      </c>
      <c r="E49" s="62" t="s">
        <v>14</v>
      </c>
      <c r="F49" s="53" t="s">
        <v>14</v>
      </c>
      <c r="G49" s="54" t="s">
        <v>14</v>
      </c>
      <c r="H49" s="55" t="s">
        <v>14</v>
      </c>
    </row>
    <row r="50" spans="1:8" x14ac:dyDescent="0.2">
      <c r="A50" s="49"/>
      <c r="B50" s="57" t="s">
        <v>22</v>
      </c>
      <c r="C50" s="51"/>
      <c r="D50" s="23" t="s">
        <v>64</v>
      </c>
      <c r="E50" s="62" t="s">
        <v>14</v>
      </c>
      <c r="F50" s="28" t="s">
        <v>14</v>
      </c>
      <c r="G50" s="54" t="s">
        <v>14</v>
      </c>
      <c r="H50" s="55" t="s">
        <v>14</v>
      </c>
    </row>
    <row r="51" spans="1:8" x14ac:dyDescent="0.2">
      <c r="A51" s="49"/>
      <c r="B51" s="51"/>
      <c r="C51" s="57" t="s">
        <v>23</v>
      </c>
      <c r="D51" s="23" t="s">
        <v>65</v>
      </c>
      <c r="E51" s="31">
        <v>4675758</v>
      </c>
      <c r="F51" s="28" t="s">
        <v>14</v>
      </c>
      <c r="G51" s="29" t="s">
        <v>14</v>
      </c>
      <c r="H51" s="29" t="s">
        <v>14</v>
      </c>
    </row>
    <row r="52" spans="1:8" x14ac:dyDescent="0.2">
      <c r="A52" s="49"/>
      <c r="B52" s="68"/>
      <c r="C52" s="69" t="s">
        <v>66</v>
      </c>
      <c r="D52" s="23" t="s">
        <v>67</v>
      </c>
      <c r="E52" s="31">
        <v>654235</v>
      </c>
      <c r="F52" s="31">
        <f>E51-E52</f>
        <v>4021523</v>
      </c>
      <c r="G52" s="25" t="s">
        <v>14</v>
      </c>
      <c r="H52" s="29" t="s">
        <v>14</v>
      </c>
    </row>
    <row r="53" spans="1:8" x14ac:dyDescent="0.2">
      <c r="A53" s="49"/>
      <c r="B53" s="57" t="s">
        <v>25</v>
      </c>
      <c r="C53" s="50"/>
      <c r="D53" s="23" t="s">
        <v>68</v>
      </c>
      <c r="E53" s="62" t="s">
        <v>14</v>
      </c>
      <c r="F53" s="28" t="s">
        <v>14</v>
      </c>
      <c r="G53" s="29" t="s">
        <v>14</v>
      </c>
      <c r="H53" s="29" t="s">
        <v>14</v>
      </c>
    </row>
    <row r="54" spans="1:8" x14ac:dyDescent="0.2">
      <c r="A54" s="49"/>
      <c r="B54" s="64"/>
      <c r="C54" s="67" t="s">
        <v>26</v>
      </c>
      <c r="D54" s="23" t="s">
        <v>69</v>
      </c>
      <c r="E54" s="31">
        <v>36659</v>
      </c>
      <c r="F54" s="70" t="s">
        <v>14</v>
      </c>
      <c r="G54" s="71" t="s">
        <v>14</v>
      </c>
      <c r="H54" s="29" t="s">
        <v>14</v>
      </c>
    </row>
    <row r="55" spans="1:8" x14ac:dyDescent="0.2">
      <c r="A55" s="49"/>
      <c r="B55" s="51"/>
      <c r="C55" s="57" t="s">
        <v>70</v>
      </c>
      <c r="D55" s="23" t="s">
        <v>71</v>
      </c>
      <c r="E55" s="31">
        <v>-3528</v>
      </c>
      <c r="F55" s="31">
        <f>E54-E55</f>
        <v>40187</v>
      </c>
      <c r="G55" s="33">
        <f>F52+F55</f>
        <v>4061710</v>
      </c>
      <c r="H55" s="33">
        <v>5125069</v>
      </c>
    </row>
    <row r="56" spans="1:8" x14ac:dyDescent="0.2">
      <c r="A56" s="49" t="s">
        <v>72</v>
      </c>
      <c r="B56" s="51"/>
      <c r="C56" s="51"/>
      <c r="D56" s="23" t="s">
        <v>73</v>
      </c>
      <c r="E56" s="62" t="s">
        <v>14</v>
      </c>
      <c r="F56" s="53" t="s">
        <v>14</v>
      </c>
      <c r="G56" s="54" t="s">
        <v>14</v>
      </c>
      <c r="H56" s="55" t="s">
        <v>14</v>
      </c>
    </row>
    <row r="57" spans="1:8" x14ac:dyDescent="0.2">
      <c r="A57" s="72"/>
      <c r="B57" s="73" t="s">
        <v>74</v>
      </c>
      <c r="C57" s="73"/>
      <c r="D57" s="23" t="s">
        <v>75</v>
      </c>
      <c r="E57" s="62" t="s">
        <v>14</v>
      </c>
      <c r="F57" s="28" t="s">
        <v>14</v>
      </c>
      <c r="G57" s="54" t="s">
        <v>14</v>
      </c>
      <c r="H57" s="55" t="s">
        <v>14</v>
      </c>
    </row>
    <row r="58" spans="1:8" x14ac:dyDescent="0.2">
      <c r="A58" s="49"/>
      <c r="B58" s="51"/>
      <c r="C58" s="57" t="s">
        <v>23</v>
      </c>
      <c r="D58" s="23" t="s">
        <v>76</v>
      </c>
      <c r="E58" s="31">
        <v>-1345146</v>
      </c>
      <c r="F58" s="28" t="s">
        <v>14</v>
      </c>
      <c r="G58" s="29" t="s">
        <v>14</v>
      </c>
      <c r="H58" s="29" t="s">
        <v>14</v>
      </c>
    </row>
    <row r="59" spans="1:8" x14ac:dyDescent="0.2">
      <c r="A59" s="49"/>
      <c r="B59" s="51"/>
      <c r="C59" s="57" t="s">
        <v>66</v>
      </c>
      <c r="D59" s="23" t="s">
        <v>77</v>
      </c>
      <c r="E59" s="31">
        <v>0</v>
      </c>
      <c r="F59" s="28">
        <f>E58-E59</f>
        <v>-1345146</v>
      </c>
      <c r="G59" s="54" t="s">
        <v>14</v>
      </c>
      <c r="H59" s="55" t="s">
        <v>14</v>
      </c>
    </row>
    <row r="60" spans="1:8" x14ac:dyDescent="0.2">
      <c r="A60" s="49"/>
      <c r="B60" s="57" t="s">
        <v>78</v>
      </c>
      <c r="C60" s="51"/>
      <c r="D60" s="23" t="s">
        <v>79</v>
      </c>
      <c r="E60" s="62" t="s">
        <v>14</v>
      </c>
      <c r="F60" s="28">
        <v>109112</v>
      </c>
      <c r="G60" s="33">
        <f>F59+F60</f>
        <v>-1236034</v>
      </c>
      <c r="H60" s="33">
        <v>-2186260</v>
      </c>
    </row>
    <row r="61" spans="1:8" x14ac:dyDescent="0.2">
      <c r="A61" s="56" t="s">
        <v>80</v>
      </c>
      <c r="B61" s="64"/>
      <c r="C61" s="64"/>
      <c r="D61" s="23" t="s">
        <v>81</v>
      </c>
      <c r="E61" s="62" t="s">
        <v>14</v>
      </c>
      <c r="F61" s="53" t="s">
        <v>14</v>
      </c>
      <c r="G61" s="33">
        <v>266104</v>
      </c>
      <c r="H61" s="33">
        <v>259153</v>
      </c>
    </row>
    <row r="62" spans="1:8" x14ac:dyDescent="0.2">
      <c r="A62" s="56" t="s">
        <v>82</v>
      </c>
      <c r="B62" s="64"/>
      <c r="C62" s="64"/>
      <c r="D62" s="23" t="s">
        <v>83</v>
      </c>
      <c r="E62" s="62" t="s">
        <v>14</v>
      </c>
      <c r="F62" s="53" t="s">
        <v>14</v>
      </c>
      <c r="G62" s="54" t="s">
        <v>14</v>
      </c>
      <c r="H62" s="55" t="s">
        <v>14</v>
      </c>
    </row>
    <row r="63" spans="1:8" x14ac:dyDescent="0.2">
      <c r="A63" s="26"/>
      <c r="B63" s="27" t="s">
        <v>31</v>
      </c>
      <c r="C63" s="74"/>
      <c r="D63" s="23" t="s">
        <v>84</v>
      </c>
      <c r="E63" s="24" t="s">
        <v>14</v>
      </c>
      <c r="F63" s="28">
        <v>1809092</v>
      </c>
      <c r="G63" s="25" t="s">
        <v>14</v>
      </c>
      <c r="H63" s="29" t="s">
        <v>14</v>
      </c>
    </row>
    <row r="64" spans="1:8" x14ac:dyDescent="0.2">
      <c r="A64" s="26"/>
      <c r="B64" s="27" t="s">
        <v>32</v>
      </c>
      <c r="C64" s="74"/>
      <c r="D64" s="23" t="s">
        <v>85</v>
      </c>
      <c r="E64" s="24" t="s">
        <v>14</v>
      </c>
      <c r="F64" s="28">
        <v>77689.014600000111</v>
      </c>
      <c r="G64" s="25" t="s">
        <v>14</v>
      </c>
      <c r="H64" s="29" t="s">
        <v>14</v>
      </c>
    </row>
    <row r="65" spans="1:8" x14ac:dyDescent="0.2">
      <c r="A65" s="26"/>
      <c r="B65" s="27" t="s">
        <v>33</v>
      </c>
      <c r="C65" s="75"/>
      <c r="D65" s="23" t="s">
        <v>86</v>
      </c>
      <c r="E65" s="24" t="s">
        <v>14</v>
      </c>
      <c r="F65" s="28">
        <v>450839</v>
      </c>
      <c r="G65" s="25" t="s">
        <v>14</v>
      </c>
      <c r="H65" s="29" t="s">
        <v>14</v>
      </c>
    </row>
    <row r="66" spans="1:8" x14ac:dyDescent="0.2">
      <c r="A66" s="26"/>
      <c r="B66" s="27" t="s">
        <v>87</v>
      </c>
      <c r="C66" s="22"/>
      <c r="D66" s="23" t="s">
        <v>88</v>
      </c>
      <c r="E66" s="24" t="s">
        <v>14</v>
      </c>
      <c r="F66" s="28">
        <v>594163</v>
      </c>
      <c r="G66" s="33">
        <f>F63+F64+F65-F66</f>
        <v>1743457.0146000003</v>
      </c>
      <c r="H66" s="33">
        <v>1466914.8270699999</v>
      </c>
    </row>
    <row r="67" spans="1:8" x14ac:dyDescent="0.2">
      <c r="A67" s="56" t="s">
        <v>89</v>
      </c>
      <c r="B67" s="76"/>
      <c r="C67" s="64"/>
      <c r="D67" s="23" t="s">
        <v>90</v>
      </c>
      <c r="E67" s="62" t="s">
        <v>14</v>
      </c>
      <c r="F67" s="24" t="s">
        <v>14</v>
      </c>
      <c r="G67" s="66" t="s">
        <v>14</v>
      </c>
      <c r="H67" s="66" t="s">
        <v>14</v>
      </c>
    </row>
    <row r="68" spans="1:8" x14ac:dyDescent="0.2">
      <c r="A68" s="49"/>
      <c r="B68" s="57" t="s">
        <v>91</v>
      </c>
      <c r="C68" s="51"/>
      <c r="D68" s="23" t="s">
        <v>92</v>
      </c>
      <c r="E68" s="62" t="s">
        <v>14</v>
      </c>
      <c r="F68" s="28">
        <v>121658</v>
      </c>
      <c r="G68" s="66" t="s">
        <v>14</v>
      </c>
      <c r="H68" s="66" t="s">
        <v>14</v>
      </c>
    </row>
    <row r="69" spans="1:8" x14ac:dyDescent="0.2">
      <c r="A69" s="49"/>
      <c r="B69" s="57" t="s">
        <v>93</v>
      </c>
      <c r="C69" s="51"/>
      <c r="D69" s="23" t="s">
        <v>94</v>
      </c>
      <c r="E69" s="62" t="s">
        <v>14</v>
      </c>
      <c r="F69" s="28">
        <v>0</v>
      </c>
      <c r="G69" s="66" t="s">
        <v>14</v>
      </c>
      <c r="H69" s="66" t="s">
        <v>14</v>
      </c>
    </row>
    <row r="70" spans="1:8" x14ac:dyDescent="0.2">
      <c r="A70" s="56"/>
      <c r="B70" s="67" t="s">
        <v>95</v>
      </c>
      <c r="C70" s="64"/>
      <c r="D70" s="23" t="s">
        <v>96</v>
      </c>
      <c r="E70" s="62" t="s">
        <v>14</v>
      </c>
      <c r="F70" s="28">
        <v>1336629</v>
      </c>
      <c r="G70" s="33">
        <f>F68+F69+F70</f>
        <v>1458287</v>
      </c>
      <c r="H70" s="33">
        <v>2259354</v>
      </c>
    </row>
    <row r="71" spans="1:8" x14ac:dyDescent="0.2">
      <c r="A71" s="49" t="s">
        <v>97</v>
      </c>
      <c r="B71" s="51"/>
      <c r="C71" s="64"/>
      <c r="D71" s="23" t="s">
        <v>98</v>
      </c>
      <c r="E71" s="62" t="s">
        <v>14</v>
      </c>
      <c r="F71" s="24" t="s">
        <v>14</v>
      </c>
      <c r="G71" s="33">
        <v>907216</v>
      </c>
      <c r="H71" s="33">
        <v>738908</v>
      </c>
    </row>
    <row r="72" spans="1:8" x14ac:dyDescent="0.2">
      <c r="A72" s="77" t="s">
        <v>99</v>
      </c>
      <c r="B72" s="78"/>
      <c r="C72" s="78"/>
      <c r="D72" s="23" t="s">
        <v>100</v>
      </c>
      <c r="E72" s="79" t="s">
        <v>14</v>
      </c>
      <c r="F72" s="53" t="s">
        <v>14</v>
      </c>
      <c r="G72" s="33">
        <v>21823</v>
      </c>
      <c r="H72" s="33">
        <v>18126</v>
      </c>
    </row>
    <row r="73" spans="1:8" hidden="1" x14ac:dyDescent="0.2">
      <c r="A73" s="77" t="s">
        <v>101</v>
      </c>
      <c r="B73" s="78"/>
      <c r="C73" s="78"/>
      <c r="D73" s="23" t="s">
        <v>102</v>
      </c>
      <c r="E73" s="79" t="s">
        <v>14</v>
      </c>
      <c r="F73" s="53" t="s">
        <v>14</v>
      </c>
      <c r="G73" s="33"/>
      <c r="H73" s="33"/>
    </row>
    <row r="74" spans="1:8" ht="13.5" thickBot="1" x14ac:dyDescent="0.25">
      <c r="A74" s="39" t="s">
        <v>103</v>
      </c>
      <c r="B74" s="40"/>
      <c r="C74" s="40"/>
      <c r="D74" s="23" t="s">
        <v>104</v>
      </c>
      <c r="E74" s="80" t="s">
        <v>14</v>
      </c>
      <c r="F74" s="81" t="s">
        <v>14</v>
      </c>
      <c r="G74" s="33">
        <f>G39+G46+G47+G48-G55-G60-G61-G66-G70-G71-G72-G73</f>
        <v>1321516.9853999997</v>
      </c>
      <c r="H74" s="82">
        <f>H39+H46+H47+H48-H55-H60-H61-H66-H70-H71-H72-H73</f>
        <v>1214440.1729300003</v>
      </c>
    </row>
    <row r="75" spans="1:8" ht="13.5" thickBot="1" x14ac:dyDescent="0.25">
      <c r="A75" s="43" t="s">
        <v>105</v>
      </c>
      <c r="B75" s="17"/>
      <c r="C75" s="17"/>
      <c r="D75" s="83"/>
      <c r="E75" s="84"/>
      <c r="F75" s="19"/>
      <c r="G75" s="20"/>
      <c r="H75" s="45"/>
    </row>
    <row r="76" spans="1:8" ht="13.5" thickTop="1" x14ac:dyDescent="0.2">
      <c r="A76" s="77" t="s">
        <v>106</v>
      </c>
      <c r="B76" s="78"/>
      <c r="C76" s="78"/>
      <c r="D76" s="85" t="s">
        <v>107</v>
      </c>
      <c r="E76" s="79" t="s">
        <v>14</v>
      </c>
      <c r="F76" s="53" t="s">
        <v>14</v>
      </c>
      <c r="G76" s="33">
        <f>G34</f>
        <v>30747.869149999999</v>
      </c>
      <c r="H76" s="33">
        <f>H34</f>
        <v>55205</v>
      </c>
    </row>
    <row r="77" spans="1:8" x14ac:dyDescent="0.2">
      <c r="A77" s="77" t="s">
        <v>108</v>
      </c>
      <c r="B77" s="78"/>
      <c r="C77" s="78"/>
      <c r="D77" s="85" t="s">
        <v>109</v>
      </c>
      <c r="E77" s="79" t="s">
        <v>14</v>
      </c>
      <c r="F77" s="53" t="s">
        <v>14</v>
      </c>
      <c r="G77" s="33">
        <f>G74</f>
        <v>1321516.9853999997</v>
      </c>
      <c r="H77" s="33">
        <f>H74</f>
        <v>1214440.1729300003</v>
      </c>
    </row>
    <row r="78" spans="1:8" x14ac:dyDescent="0.2">
      <c r="A78" s="86" t="s">
        <v>110</v>
      </c>
      <c r="B78" s="87"/>
      <c r="C78" s="87"/>
      <c r="D78" s="85" t="s">
        <v>111</v>
      </c>
      <c r="E78" s="79" t="s">
        <v>14</v>
      </c>
      <c r="F78" s="53" t="s">
        <v>14</v>
      </c>
      <c r="G78" s="55" t="s">
        <v>14</v>
      </c>
      <c r="H78" s="55" t="s">
        <v>14</v>
      </c>
    </row>
    <row r="79" spans="1:8" x14ac:dyDescent="0.2">
      <c r="A79" s="49"/>
      <c r="B79" s="57" t="s">
        <v>46</v>
      </c>
      <c r="C79" s="51"/>
      <c r="D79" s="85" t="s">
        <v>112</v>
      </c>
      <c r="E79" s="52" t="s">
        <v>14</v>
      </c>
      <c r="F79" s="59">
        <v>0</v>
      </c>
      <c r="G79" s="61" t="s">
        <v>14</v>
      </c>
      <c r="H79" s="61" t="s">
        <v>14</v>
      </c>
    </row>
    <row r="80" spans="1:8" ht="12.75" customHeight="1" x14ac:dyDescent="0.2">
      <c r="A80" s="49"/>
      <c r="B80" s="270" t="s">
        <v>113</v>
      </c>
      <c r="C80" s="271"/>
      <c r="D80" s="85" t="s">
        <v>114</v>
      </c>
      <c r="E80" s="62" t="s">
        <v>14</v>
      </c>
      <c r="F80" s="28" t="s">
        <v>14</v>
      </c>
      <c r="G80" s="55" t="s">
        <v>14</v>
      </c>
      <c r="H80" s="55" t="s">
        <v>14</v>
      </c>
    </row>
    <row r="81" spans="1:8" x14ac:dyDescent="0.2">
      <c r="A81" s="49"/>
      <c r="B81" s="51"/>
      <c r="C81" s="57" t="s">
        <v>50</v>
      </c>
      <c r="D81" s="85" t="s">
        <v>115</v>
      </c>
      <c r="E81" s="88">
        <v>18</v>
      </c>
      <c r="F81" s="28" t="s">
        <v>14</v>
      </c>
      <c r="G81" s="29" t="s">
        <v>14</v>
      </c>
      <c r="H81" s="29" t="s">
        <v>14</v>
      </c>
    </row>
    <row r="82" spans="1:8" x14ac:dyDescent="0.2">
      <c r="A82" s="49"/>
      <c r="B82" s="51"/>
      <c r="C82" s="57" t="s">
        <v>52</v>
      </c>
      <c r="D82" s="85" t="s">
        <v>116</v>
      </c>
      <c r="E82" s="89">
        <v>2111</v>
      </c>
      <c r="F82" s="31">
        <f>E81+E82</f>
        <v>2129</v>
      </c>
      <c r="G82" s="29" t="s">
        <v>14</v>
      </c>
      <c r="H82" s="29" t="s">
        <v>14</v>
      </c>
    </row>
    <row r="83" spans="1:8" x14ac:dyDescent="0.2">
      <c r="A83" s="49"/>
      <c r="B83" s="57" t="s">
        <v>54</v>
      </c>
      <c r="C83" s="51"/>
      <c r="D83" s="85" t="s">
        <v>117</v>
      </c>
      <c r="E83" s="62" t="s">
        <v>14</v>
      </c>
      <c r="F83" s="31">
        <v>3475</v>
      </c>
      <c r="G83" s="66" t="s">
        <v>14</v>
      </c>
      <c r="H83" s="66" t="s">
        <v>14</v>
      </c>
    </row>
    <row r="84" spans="1:8" x14ac:dyDescent="0.2">
      <c r="A84" s="49"/>
      <c r="B84" s="57" t="s">
        <v>56</v>
      </c>
      <c r="C84" s="51"/>
      <c r="D84" s="85" t="s">
        <v>118</v>
      </c>
      <c r="E84" s="62" t="s">
        <v>14</v>
      </c>
      <c r="F84" s="31">
        <v>14259</v>
      </c>
      <c r="G84" s="33">
        <f>F79+F82+F83+F84</f>
        <v>19863</v>
      </c>
      <c r="H84" s="33">
        <v>37352</v>
      </c>
    </row>
    <row r="85" spans="1:8" ht="12.75" hidden="1" customHeight="1" x14ac:dyDescent="0.2">
      <c r="A85" s="272" t="s">
        <v>119</v>
      </c>
      <c r="B85" s="273"/>
      <c r="C85" s="274"/>
      <c r="D85" s="85" t="s">
        <v>120</v>
      </c>
      <c r="E85" s="79" t="s">
        <v>14</v>
      </c>
      <c r="F85" s="24" t="s">
        <v>14</v>
      </c>
      <c r="G85" s="33">
        <f>G73</f>
        <v>0</v>
      </c>
      <c r="H85" s="33">
        <f>H73</f>
        <v>0</v>
      </c>
    </row>
    <row r="86" spans="1:8" x14ac:dyDescent="0.2">
      <c r="A86" s="49" t="s">
        <v>121</v>
      </c>
      <c r="B86" s="50"/>
      <c r="C86" s="51"/>
      <c r="D86" s="85" t="s">
        <v>122</v>
      </c>
      <c r="E86" s="62" t="s">
        <v>14</v>
      </c>
      <c r="F86" s="24" t="s">
        <v>14</v>
      </c>
      <c r="G86" s="66" t="s">
        <v>14</v>
      </c>
      <c r="H86" s="66" t="s">
        <v>14</v>
      </c>
    </row>
    <row r="87" spans="1:8" x14ac:dyDescent="0.2">
      <c r="A87" s="90"/>
      <c r="B87" s="51" t="s">
        <v>91</v>
      </c>
      <c r="C87" s="51"/>
      <c r="D87" s="85" t="s">
        <v>123</v>
      </c>
      <c r="E87" s="62" t="s">
        <v>14</v>
      </c>
      <c r="F87" s="31">
        <v>6918</v>
      </c>
      <c r="G87" s="66" t="s">
        <v>14</v>
      </c>
      <c r="H87" s="66" t="s">
        <v>14</v>
      </c>
    </row>
    <row r="88" spans="1:8" x14ac:dyDescent="0.2">
      <c r="A88" s="90"/>
      <c r="B88" s="51" t="s">
        <v>124</v>
      </c>
      <c r="C88" s="51"/>
      <c r="D88" s="85" t="s">
        <v>125</v>
      </c>
      <c r="E88" s="62" t="s">
        <v>14</v>
      </c>
      <c r="F88" s="31">
        <v>3420</v>
      </c>
      <c r="G88" s="66" t="s">
        <v>14</v>
      </c>
      <c r="H88" s="66" t="s">
        <v>14</v>
      </c>
    </row>
    <row r="89" spans="1:8" x14ac:dyDescent="0.2">
      <c r="A89" s="56"/>
      <c r="B89" s="57" t="s">
        <v>126</v>
      </c>
      <c r="C89" s="64"/>
      <c r="D89" s="85" t="s">
        <v>127</v>
      </c>
      <c r="E89" s="62" t="s">
        <v>14</v>
      </c>
      <c r="F89" s="31">
        <v>13878</v>
      </c>
      <c r="G89" s="33">
        <f>F87+F88+F89</f>
        <v>24216</v>
      </c>
      <c r="H89" s="33">
        <v>35964</v>
      </c>
    </row>
    <row r="90" spans="1:8" ht="12.75" customHeight="1" x14ac:dyDescent="0.2">
      <c r="A90" s="272" t="s">
        <v>128</v>
      </c>
      <c r="B90" s="273"/>
      <c r="C90" s="274"/>
      <c r="D90" s="85" t="s">
        <v>129</v>
      </c>
      <c r="E90" s="79" t="s">
        <v>14</v>
      </c>
      <c r="F90" s="46" t="s">
        <v>14</v>
      </c>
      <c r="G90" s="33">
        <v>1502.86915</v>
      </c>
      <c r="H90" s="33">
        <v>1388</v>
      </c>
    </row>
    <row r="91" spans="1:8" x14ac:dyDescent="0.2">
      <c r="A91" s="77" t="s">
        <v>130</v>
      </c>
      <c r="B91" s="78"/>
      <c r="C91" s="78"/>
      <c r="D91" s="85" t="s">
        <v>131</v>
      </c>
      <c r="E91" s="79" t="s">
        <v>14</v>
      </c>
      <c r="F91" s="24" t="s">
        <v>14</v>
      </c>
      <c r="G91" s="33">
        <v>17901</v>
      </c>
      <c r="H91" s="33">
        <v>18288</v>
      </c>
    </row>
    <row r="92" spans="1:8" x14ac:dyDescent="0.2">
      <c r="A92" s="77" t="s">
        <v>132</v>
      </c>
      <c r="B92" s="78"/>
      <c r="C92" s="78"/>
      <c r="D92" s="85" t="s">
        <v>133</v>
      </c>
      <c r="E92" s="79" t="s">
        <v>14</v>
      </c>
      <c r="F92" s="53" t="s">
        <v>14</v>
      </c>
      <c r="G92" s="33">
        <v>15006</v>
      </c>
      <c r="H92" s="33">
        <v>15243</v>
      </c>
    </row>
    <row r="93" spans="1:8" x14ac:dyDescent="0.2">
      <c r="A93" s="77" t="s">
        <v>134</v>
      </c>
      <c r="B93" s="78"/>
      <c r="C93" s="78"/>
      <c r="D93" s="85" t="s">
        <v>135</v>
      </c>
      <c r="E93" s="79" t="s">
        <v>14</v>
      </c>
      <c r="F93" s="53" t="s">
        <v>14</v>
      </c>
      <c r="G93" s="33">
        <v>260383</v>
      </c>
      <c r="H93" s="33">
        <v>241656</v>
      </c>
    </row>
    <row r="94" spans="1:8" x14ac:dyDescent="0.2">
      <c r="A94" s="77" t="s">
        <v>136</v>
      </c>
      <c r="B94" s="78"/>
      <c r="C94" s="78"/>
      <c r="D94" s="85" t="s">
        <v>137</v>
      </c>
      <c r="E94" s="79" t="s">
        <v>14</v>
      </c>
      <c r="F94" s="53" t="s">
        <v>14</v>
      </c>
      <c r="G94" s="33">
        <f>G76+G77+G84+G85-G89-G90+G91-G92-G93</f>
        <v>1088920.9853999997</v>
      </c>
      <c r="H94" s="33">
        <f>H76+H77+H84+H85-H89-H90+H91-H92-H93</f>
        <v>1031034.1729300003</v>
      </c>
    </row>
    <row r="95" spans="1:8" hidden="1" x14ac:dyDescent="0.2">
      <c r="A95" s="77" t="s">
        <v>138</v>
      </c>
      <c r="B95" s="78"/>
      <c r="C95" s="78"/>
      <c r="D95" s="85" t="s">
        <v>139</v>
      </c>
      <c r="E95" s="79" t="s">
        <v>14</v>
      </c>
      <c r="F95" s="53" t="s">
        <v>14</v>
      </c>
      <c r="G95" s="33"/>
      <c r="H95" s="33"/>
    </row>
    <row r="96" spans="1:8" hidden="1" x14ac:dyDescent="0.2">
      <c r="A96" s="77" t="s">
        <v>140</v>
      </c>
      <c r="B96" s="78"/>
      <c r="C96" s="78"/>
      <c r="D96" s="85" t="s">
        <v>141</v>
      </c>
      <c r="E96" s="79" t="s">
        <v>14</v>
      </c>
      <c r="F96" s="53" t="s">
        <v>14</v>
      </c>
      <c r="G96" s="33"/>
      <c r="H96" s="33"/>
    </row>
    <row r="97" spans="1:8" hidden="1" x14ac:dyDescent="0.2">
      <c r="A97" s="77" t="s">
        <v>142</v>
      </c>
      <c r="B97" s="78"/>
      <c r="C97" s="78"/>
      <c r="D97" s="85" t="s">
        <v>143</v>
      </c>
      <c r="E97" s="79" t="s">
        <v>14</v>
      </c>
      <c r="F97" s="53" t="s">
        <v>14</v>
      </c>
      <c r="G97" s="33">
        <f>-G95+G96</f>
        <v>0</v>
      </c>
      <c r="H97" s="33">
        <f>-H95+H96</f>
        <v>0</v>
      </c>
    </row>
    <row r="98" spans="1:8" hidden="1" x14ac:dyDescent="0.2">
      <c r="A98" s="77" t="s">
        <v>144</v>
      </c>
      <c r="B98" s="78"/>
      <c r="C98" s="91"/>
      <c r="D98" s="85" t="s">
        <v>145</v>
      </c>
      <c r="E98" s="79" t="s">
        <v>14</v>
      </c>
      <c r="F98" s="53" t="s">
        <v>14</v>
      </c>
      <c r="G98" s="33"/>
      <c r="H98" s="33"/>
    </row>
    <row r="99" spans="1:8" ht="13.5" thickBot="1" x14ac:dyDescent="0.25">
      <c r="A99" s="92" t="s">
        <v>146</v>
      </c>
      <c r="B99" s="93"/>
      <c r="C99" s="93"/>
      <c r="D99" s="94" t="s">
        <v>147</v>
      </c>
      <c r="E99" s="95" t="s">
        <v>14</v>
      </c>
      <c r="F99" s="96" t="s">
        <v>14</v>
      </c>
      <c r="G99" s="97">
        <v>347</v>
      </c>
      <c r="H99" s="33">
        <v>465</v>
      </c>
    </row>
    <row r="100" spans="1:8" ht="14.25" thickTop="1" thickBot="1" x14ac:dyDescent="0.25">
      <c r="A100" s="98" t="s">
        <v>148</v>
      </c>
      <c r="B100" s="99"/>
      <c r="C100" s="99"/>
      <c r="D100" s="100" t="s">
        <v>149</v>
      </c>
      <c r="E100" s="101" t="s">
        <v>14</v>
      </c>
      <c r="F100" s="102" t="s">
        <v>14</v>
      </c>
      <c r="G100" s="103">
        <f>G94+G97-G98-G99</f>
        <v>1088573.9853999997</v>
      </c>
      <c r="H100" s="103">
        <v>1030569.1729300003</v>
      </c>
    </row>
    <row r="101" spans="1:8" x14ac:dyDescent="0.2">
      <c r="G101" s="105"/>
      <c r="H101" s="105"/>
    </row>
  </sheetData>
  <mergeCells count="12">
    <mergeCell ref="A90:C90"/>
    <mergeCell ref="A1:H1"/>
    <mergeCell ref="A2:H2"/>
    <mergeCell ref="A3:H3"/>
    <mergeCell ref="A4:H4"/>
    <mergeCell ref="A5:H5"/>
    <mergeCell ref="A6:H6"/>
    <mergeCell ref="A8:C8"/>
    <mergeCell ref="J9:M9"/>
    <mergeCell ref="B42:C42"/>
    <mergeCell ref="B80:C80"/>
    <mergeCell ref="A85:C85"/>
  </mergeCells>
  <printOptions horizontalCentered="1"/>
  <pageMargins left="0.39370078740157483" right="0.39370078740157483" top="0.39370078740157483" bottom="0.39370078740157483" header="0.15748031496062992" footer="0.19685039370078741"/>
  <pageSetup paperSize="9" scale="55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9"/>
  <sheetViews>
    <sheetView showGridLines="0" tabSelected="1" view="pageBreakPreview" zoomScaleNormal="100" zoomScaleSheetLayoutView="100" workbookViewId="0">
      <pane xSplit="5" ySplit="11" topLeftCell="F56" activePane="bottomRight" state="frozen"/>
      <selection activeCell="C125" sqref="C125"/>
      <selection pane="topRight" activeCell="C125" sqref="C125"/>
      <selection pane="bottomLeft" activeCell="C125" sqref="C125"/>
      <selection pane="bottomRight" activeCell="K75" sqref="K75"/>
    </sheetView>
  </sheetViews>
  <sheetFormatPr defaultRowHeight="12.75" x14ac:dyDescent="0.2"/>
  <cols>
    <col min="1" max="1" width="3.140625" customWidth="1"/>
    <col min="2" max="2" width="2.42578125" customWidth="1"/>
    <col min="3" max="3" width="1.42578125" customWidth="1"/>
    <col min="4" max="4" width="89.7109375" customWidth="1"/>
    <col min="5" max="5" width="5.85546875" customWidth="1"/>
    <col min="6" max="9" width="14.42578125" customWidth="1"/>
    <col min="11" max="11" width="13.5703125" bestFit="1" customWidth="1"/>
    <col min="13" max="14" width="13.5703125" bestFit="1" customWidth="1"/>
    <col min="16" max="16" width="11.42578125" bestFit="1" customWidth="1"/>
  </cols>
  <sheetData>
    <row r="1" spans="1:14" ht="23.25" x14ac:dyDescent="0.35">
      <c r="A1" s="291" t="s">
        <v>150</v>
      </c>
      <c r="B1" s="292"/>
      <c r="C1" s="292"/>
      <c r="D1" s="292"/>
      <c r="E1" s="292"/>
      <c r="F1" s="292"/>
      <c r="G1" s="292"/>
      <c r="H1" s="292"/>
      <c r="I1" s="293"/>
    </row>
    <row r="2" spans="1:14" ht="23.25" x14ac:dyDescent="0.35">
      <c r="A2" s="294" t="s">
        <v>1</v>
      </c>
      <c r="B2" s="282"/>
      <c r="C2" s="282"/>
      <c r="D2" s="282"/>
      <c r="E2" s="282"/>
      <c r="F2" s="282"/>
      <c r="G2" s="282"/>
      <c r="H2" s="282"/>
      <c r="I2" s="283"/>
    </row>
    <row r="3" spans="1:14" ht="24.75" customHeight="1" x14ac:dyDescent="0.35">
      <c r="A3" s="281" t="s">
        <v>252</v>
      </c>
      <c r="B3" s="282"/>
      <c r="C3" s="282"/>
      <c r="D3" s="282"/>
      <c r="E3" s="282"/>
      <c r="F3" s="282"/>
      <c r="G3" s="282"/>
      <c r="H3" s="282"/>
      <c r="I3" s="283"/>
    </row>
    <row r="4" spans="1:14" ht="23.25" x14ac:dyDescent="0.35">
      <c r="A4" s="294"/>
      <c r="B4" s="282"/>
      <c r="C4" s="282"/>
      <c r="D4" s="282"/>
      <c r="E4" s="282"/>
      <c r="F4" s="282"/>
      <c r="G4" s="282"/>
      <c r="H4" s="282"/>
      <c r="I4" s="283"/>
    </row>
    <row r="5" spans="1:14" ht="18" x14ac:dyDescent="0.25">
      <c r="A5" s="284" t="s">
        <v>2</v>
      </c>
      <c r="B5" s="285"/>
      <c r="C5" s="285"/>
      <c r="D5" s="285"/>
      <c r="E5" s="285"/>
      <c r="F5" s="285"/>
      <c r="G5" s="285"/>
      <c r="H5" s="285"/>
      <c r="I5" s="286"/>
    </row>
    <row r="6" spans="1:14" ht="18" customHeight="1" x14ac:dyDescent="0.25">
      <c r="A6" s="106"/>
      <c r="B6" s="107"/>
      <c r="C6" s="107"/>
      <c r="D6" s="107"/>
      <c r="E6" s="107"/>
      <c r="F6" s="107"/>
      <c r="G6" s="107"/>
      <c r="H6" s="107"/>
      <c r="I6" s="108"/>
    </row>
    <row r="7" spans="1:14" ht="15" customHeight="1" x14ac:dyDescent="0.25">
      <c r="A7" s="295" t="s">
        <v>151</v>
      </c>
      <c r="B7" s="296"/>
      <c r="C7" s="296"/>
      <c r="D7" s="296"/>
      <c r="E7" s="296"/>
      <c r="F7" s="296"/>
      <c r="G7" s="296"/>
      <c r="H7" s="296"/>
      <c r="I7" s="297"/>
    </row>
    <row r="8" spans="1:14" ht="13.5" thickBot="1" x14ac:dyDescent="0.25">
      <c r="A8" s="109"/>
      <c r="B8" s="110"/>
      <c r="C8" s="110"/>
      <c r="D8" s="110"/>
      <c r="E8" s="110"/>
      <c r="F8" s="111"/>
      <c r="G8" s="111"/>
      <c r="H8" s="111"/>
      <c r="I8" s="112"/>
    </row>
    <row r="9" spans="1:14" ht="22.5" x14ac:dyDescent="0.2">
      <c r="A9" s="113" t="s">
        <v>4</v>
      </c>
      <c r="B9" s="114"/>
      <c r="C9" s="114"/>
      <c r="D9" s="114"/>
      <c r="E9" s="115" t="s">
        <v>5</v>
      </c>
      <c r="F9" s="116" t="s">
        <v>152</v>
      </c>
      <c r="G9" s="116" t="s">
        <v>153</v>
      </c>
      <c r="H9" s="117" t="s">
        <v>154</v>
      </c>
      <c r="I9" s="118" t="s">
        <v>9</v>
      </c>
    </row>
    <row r="10" spans="1:14" ht="13.5" thickBot="1" x14ac:dyDescent="0.25">
      <c r="A10" s="119"/>
      <c r="B10" s="120"/>
      <c r="C10" s="120"/>
      <c r="D10" s="120" t="s">
        <v>10</v>
      </c>
      <c r="E10" s="121" t="s">
        <v>11</v>
      </c>
      <c r="F10" s="122">
        <v>1</v>
      </c>
      <c r="G10" s="122">
        <v>2</v>
      </c>
      <c r="H10" s="123">
        <v>3</v>
      </c>
      <c r="I10" s="123">
        <v>4</v>
      </c>
    </row>
    <row r="11" spans="1:14" ht="13.5" thickBot="1" x14ac:dyDescent="0.25">
      <c r="A11" s="124" t="s">
        <v>155</v>
      </c>
      <c r="B11" s="125"/>
      <c r="C11" s="126"/>
      <c r="D11" s="126"/>
      <c r="E11" s="127"/>
      <c r="F11" s="128"/>
      <c r="G11" s="128"/>
      <c r="H11" s="129"/>
      <c r="I11" s="129"/>
      <c r="K11" s="290"/>
      <c r="L11" s="290"/>
      <c r="M11" s="290"/>
      <c r="N11" s="290"/>
    </row>
    <row r="12" spans="1:14" ht="13.5" thickTop="1" x14ac:dyDescent="0.2">
      <c r="A12" s="130" t="s">
        <v>156</v>
      </c>
      <c r="B12" s="131"/>
      <c r="C12" s="132"/>
      <c r="D12" s="132"/>
      <c r="E12" s="133">
        <v>1</v>
      </c>
      <c r="F12" s="134"/>
      <c r="G12" s="134"/>
      <c r="H12" s="135"/>
      <c r="I12" s="135"/>
    </row>
    <row r="13" spans="1:14" x14ac:dyDescent="0.2">
      <c r="A13" s="130" t="s">
        <v>157</v>
      </c>
      <c r="B13" s="131"/>
      <c r="C13" s="136"/>
      <c r="D13" s="132"/>
      <c r="E13" s="137">
        <v>2</v>
      </c>
      <c r="F13" s="138">
        <v>541947.19874000002</v>
      </c>
      <c r="G13" s="138">
        <v>449223</v>
      </c>
      <c r="H13" s="139">
        <v>92724.198740000022</v>
      </c>
      <c r="I13" s="139">
        <v>97657.912060000002</v>
      </c>
      <c r="J13" s="140"/>
      <c r="K13" s="1"/>
      <c r="L13" s="1"/>
      <c r="M13" s="1"/>
      <c r="N13" s="1"/>
    </row>
    <row r="14" spans="1:14" hidden="1" x14ac:dyDescent="0.2">
      <c r="A14" s="141"/>
      <c r="B14" s="142" t="s">
        <v>158</v>
      </c>
      <c r="C14" s="143"/>
      <c r="D14" s="143"/>
      <c r="E14" s="137">
        <v>3</v>
      </c>
      <c r="F14" s="144">
        <v>0</v>
      </c>
      <c r="G14" s="144">
        <v>0</v>
      </c>
      <c r="H14" s="145">
        <v>0</v>
      </c>
      <c r="I14" s="145">
        <v>0</v>
      </c>
      <c r="K14" s="1"/>
      <c r="L14" s="1"/>
      <c r="M14" s="1"/>
      <c r="N14" s="1"/>
    </row>
    <row r="15" spans="1:14" hidden="1" x14ac:dyDescent="0.2">
      <c r="A15" s="146"/>
      <c r="B15" s="147" t="s">
        <v>159</v>
      </c>
      <c r="C15" s="148"/>
      <c r="D15" s="143"/>
      <c r="E15" s="137">
        <v>4</v>
      </c>
      <c r="F15" s="144">
        <v>0</v>
      </c>
      <c r="G15" s="144">
        <v>0</v>
      </c>
      <c r="H15" s="145">
        <v>0</v>
      </c>
      <c r="I15" s="145">
        <v>0</v>
      </c>
      <c r="K15" s="1"/>
      <c r="L15" s="1"/>
      <c r="M15" s="1"/>
      <c r="N15" s="1"/>
    </row>
    <row r="16" spans="1:14" x14ac:dyDescent="0.2">
      <c r="A16" s="149" t="s">
        <v>160</v>
      </c>
      <c r="B16" s="150"/>
      <c r="C16" s="151"/>
      <c r="D16" s="152"/>
      <c r="E16" s="137">
        <v>5</v>
      </c>
      <c r="F16" s="153">
        <f>+F17+F21+F26+F36</f>
        <v>23224704.08867</v>
      </c>
      <c r="G16" s="153">
        <f>+G17+G21+G26+G36</f>
        <v>3531.4180000000001</v>
      </c>
      <c r="H16" s="154">
        <f>+H17+H21+H26+H36</f>
        <v>23221172.670669999</v>
      </c>
      <c r="I16" s="154">
        <f>+I17+I21+I26+I36</f>
        <v>24890561.798319999</v>
      </c>
      <c r="K16" s="1"/>
      <c r="L16" s="1"/>
      <c r="M16" s="1"/>
      <c r="N16" s="1"/>
    </row>
    <row r="17" spans="1:14" x14ac:dyDescent="0.2">
      <c r="A17" s="146"/>
      <c r="B17" s="155" t="s">
        <v>161</v>
      </c>
      <c r="C17" s="148"/>
      <c r="D17" s="143"/>
      <c r="E17" s="137">
        <v>6</v>
      </c>
      <c r="F17" s="144">
        <v>55879.999000000003</v>
      </c>
      <c r="G17" s="144">
        <v>3531.4180000000001</v>
      </c>
      <c r="H17" s="145">
        <v>52348.581000000006</v>
      </c>
      <c r="I17" s="145">
        <v>54142.751999999993</v>
      </c>
      <c r="K17" s="1"/>
      <c r="L17" s="1"/>
      <c r="M17" s="1"/>
      <c r="N17" s="1"/>
    </row>
    <row r="18" spans="1:14" x14ac:dyDescent="0.2">
      <c r="A18" s="156"/>
      <c r="B18" s="142"/>
      <c r="C18" s="147" t="s">
        <v>162</v>
      </c>
      <c r="D18" s="157"/>
      <c r="E18" s="137">
        <v>7</v>
      </c>
      <c r="F18" s="144">
        <v>1900</v>
      </c>
      <c r="G18" s="144">
        <v>0</v>
      </c>
      <c r="H18" s="145">
        <v>1900</v>
      </c>
      <c r="I18" s="145">
        <v>1900</v>
      </c>
      <c r="K18" s="1"/>
      <c r="L18" s="1"/>
      <c r="M18" s="1"/>
      <c r="N18" s="1"/>
    </row>
    <row r="19" spans="1:14" x14ac:dyDescent="0.2">
      <c r="A19" s="156"/>
      <c r="B19" s="142"/>
      <c r="C19" s="147" t="s">
        <v>163</v>
      </c>
      <c r="D19" s="157"/>
      <c r="E19" s="137"/>
      <c r="F19" s="144">
        <v>53979.999000000003</v>
      </c>
      <c r="G19" s="144">
        <v>3531.4180000000001</v>
      </c>
      <c r="H19" s="145">
        <v>50448.581000000006</v>
      </c>
      <c r="I19" s="145">
        <v>52242.751999999993</v>
      </c>
      <c r="K19" s="1"/>
      <c r="L19" s="1"/>
      <c r="M19" s="1"/>
      <c r="N19" s="1"/>
    </row>
    <row r="20" spans="1:14" x14ac:dyDescent="0.2">
      <c r="A20" s="156"/>
      <c r="B20" s="142"/>
      <c r="C20" s="147" t="s">
        <v>164</v>
      </c>
      <c r="D20" s="157"/>
      <c r="E20" s="137"/>
      <c r="F20" s="144">
        <f>F17</f>
        <v>55879.999000000003</v>
      </c>
      <c r="G20" s="144">
        <v>3531.4180000000001</v>
      </c>
      <c r="H20" s="145">
        <f>F20-G20</f>
        <v>52348.581000000006</v>
      </c>
      <c r="I20" s="145">
        <f>I17</f>
        <v>54142.751999999993</v>
      </c>
      <c r="K20" s="1"/>
      <c r="L20" s="1"/>
      <c r="M20" s="1"/>
      <c r="N20" s="1"/>
    </row>
    <row r="21" spans="1:14" x14ac:dyDescent="0.2">
      <c r="A21" s="141"/>
      <c r="B21" s="155" t="s">
        <v>165</v>
      </c>
      <c r="C21" s="147"/>
      <c r="D21" s="157"/>
      <c r="E21" s="137">
        <v>8</v>
      </c>
      <c r="F21" s="158">
        <f>+F22+F23+F24+F25</f>
        <v>30233.089670000001</v>
      </c>
      <c r="G21" s="158">
        <f>+G22+G23+G24+G25</f>
        <v>0</v>
      </c>
      <c r="H21" s="159">
        <f>+H22+H23+H24+H25</f>
        <v>30233.089670000001</v>
      </c>
      <c r="I21" s="159">
        <f>+I22+I23+I24+I25</f>
        <v>31985.046320000001</v>
      </c>
      <c r="K21" s="1"/>
      <c r="L21" s="1"/>
      <c r="M21" s="1"/>
      <c r="N21" s="1"/>
    </row>
    <row r="22" spans="1:14" hidden="1" x14ac:dyDescent="0.2">
      <c r="A22" s="156"/>
      <c r="B22" s="148"/>
      <c r="C22" s="147" t="s">
        <v>166</v>
      </c>
      <c r="D22" s="160"/>
      <c r="E22" s="137">
        <v>9</v>
      </c>
      <c r="F22" s="144">
        <v>30233.089670000001</v>
      </c>
      <c r="G22" s="144">
        <v>0</v>
      </c>
      <c r="H22" s="145">
        <v>30233.089670000001</v>
      </c>
      <c r="I22" s="145">
        <v>31985.046320000001</v>
      </c>
      <c r="K22" s="1"/>
      <c r="L22" s="1"/>
      <c r="M22" s="1"/>
      <c r="N22" s="1"/>
    </row>
    <row r="23" spans="1:14" hidden="1" x14ac:dyDescent="0.2">
      <c r="A23" s="161"/>
      <c r="B23" s="162"/>
      <c r="C23" s="163" t="s">
        <v>167</v>
      </c>
      <c r="D23" s="164"/>
      <c r="E23" s="137">
        <v>10</v>
      </c>
      <c r="F23" s="144">
        <v>0</v>
      </c>
      <c r="G23" s="144">
        <v>0</v>
      </c>
      <c r="H23" s="145">
        <v>0</v>
      </c>
      <c r="I23" s="145">
        <v>0</v>
      </c>
      <c r="K23" s="1"/>
      <c r="L23" s="1"/>
      <c r="M23" s="1"/>
      <c r="N23" s="1"/>
    </row>
    <row r="24" spans="1:14" x14ac:dyDescent="0.2">
      <c r="A24" s="156"/>
      <c r="B24" s="165"/>
      <c r="C24" s="147" t="s">
        <v>168</v>
      </c>
      <c r="D24" s="160"/>
      <c r="E24" s="137">
        <v>11</v>
      </c>
      <c r="F24" s="144">
        <v>0</v>
      </c>
      <c r="G24" s="144">
        <v>0</v>
      </c>
      <c r="H24" s="145">
        <v>0</v>
      </c>
      <c r="I24" s="145">
        <v>0</v>
      </c>
      <c r="K24" s="1"/>
      <c r="L24" s="1"/>
      <c r="M24" s="1"/>
      <c r="N24" s="1"/>
    </row>
    <row r="25" spans="1:14" hidden="1" x14ac:dyDescent="0.2">
      <c r="A25" s="161"/>
      <c r="B25" s="162"/>
      <c r="C25" s="147" t="s">
        <v>169</v>
      </c>
      <c r="D25" s="164"/>
      <c r="E25" s="137">
        <v>12</v>
      </c>
      <c r="F25" s="144">
        <v>0</v>
      </c>
      <c r="G25" s="144">
        <v>0</v>
      </c>
      <c r="H25" s="145">
        <v>0</v>
      </c>
      <c r="I25" s="145">
        <v>0</v>
      </c>
      <c r="K25" s="1"/>
      <c r="L25" s="1"/>
      <c r="M25" s="1"/>
      <c r="N25" s="1"/>
    </row>
    <row r="26" spans="1:14" x14ac:dyDescent="0.2">
      <c r="A26" s="141"/>
      <c r="B26" s="165" t="s">
        <v>170</v>
      </c>
      <c r="C26" s="143"/>
      <c r="D26" s="143"/>
      <c r="E26" s="137">
        <v>13</v>
      </c>
      <c r="F26" s="158">
        <f>+F27+F28+F32+F33+F34+F35</f>
        <v>23138591</v>
      </c>
      <c r="G26" s="158">
        <f>+G27+G28+G32+G33+G34+G35</f>
        <v>0</v>
      </c>
      <c r="H26" s="159">
        <f>+H27+H28+H32+H33+H34+H35</f>
        <v>23138591</v>
      </c>
      <c r="I26" s="159">
        <f>+I27+I28+I32+I33+I34+I35</f>
        <v>24804434</v>
      </c>
      <c r="K26" s="1"/>
      <c r="L26" s="1"/>
      <c r="M26" s="1"/>
      <c r="N26" s="1"/>
    </row>
    <row r="27" spans="1:14" x14ac:dyDescent="0.2">
      <c r="A27" s="156"/>
      <c r="B27" s="165"/>
      <c r="C27" s="147" t="s">
        <v>171</v>
      </c>
      <c r="D27" s="164"/>
      <c r="E27" s="137">
        <v>14</v>
      </c>
      <c r="F27" s="144">
        <v>2788720</v>
      </c>
      <c r="G27" s="144">
        <v>0</v>
      </c>
      <c r="H27" s="145">
        <v>2788720</v>
      </c>
      <c r="I27" s="145">
        <v>2398803</v>
      </c>
      <c r="K27" s="1"/>
      <c r="L27" s="1"/>
      <c r="M27" s="1"/>
      <c r="N27" s="1"/>
    </row>
    <row r="28" spans="1:14" x14ac:dyDescent="0.2">
      <c r="A28" s="156"/>
      <c r="B28" s="165"/>
      <c r="C28" s="147" t="s">
        <v>172</v>
      </c>
      <c r="D28" s="160"/>
      <c r="E28" s="137">
        <v>15</v>
      </c>
      <c r="F28" s="144">
        <v>20331571</v>
      </c>
      <c r="G28" s="144">
        <v>0</v>
      </c>
      <c r="H28" s="145">
        <v>20331571</v>
      </c>
      <c r="I28" s="145">
        <v>22131560</v>
      </c>
      <c r="K28" s="1"/>
      <c r="L28" s="1"/>
      <c r="M28" s="1"/>
      <c r="N28" s="1"/>
    </row>
    <row r="29" spans="1:14" x14ac:dyDescent="0.2">
      <c r="A29" s="156"/>
      <c r="B29" s="165"/>
      <c r="C29" s="143"/>
      <c r="D29" s="147" t="s">
        <v>173</v>
      </c>
      <c r="E29" s="137"/>
      <c r="F29" s="144">
        <v>6661250.4044099981</v>
      </c>
      <c r="G29" s="144">
        <v>0</v>
      </c>
      <c r="H29" s="145">
        <v>6661250.4044099981</v>
      </c>
      <c r="I29" s="145">
        <v>8071548.1492499989</v>
      </c>
      <c r="K29" s="1"/>
      <c r="L29" s="1"/>
      <c r="M29" s="1"/>
      <c r="N29" s="1"/>
    </row>
    <row r="30" spans="1:14" x14ac:dyDescent="0.2">
      <c r="A30" s="156"/>
      <c r="B30" s="165"/>
      <c r="C30" s="143"/>
      <c r="D30" s="147" t="s">
        <v>174</v>
      </c>
      <c r="E30" s="137"/>
      <c r="F30" s="144">
        <v>10952684.181990001</v>
      </c>
      <c r="G30" s="144">
        <v>0</v>
      </c>
      <c r="H30" s="145">
        <v>10952684.181990001</v>
      </c>
      <c r="I30" s="145">
        <v>10929140.980690001</v>
      </c>
      <c r="K30" s="1"/>
      <c r="L30" s="1"/>
      <c r="M30" s="1"/>
      <c r="N30" s="1"/>
    </row>
    <row r="31" spans="1:14" x14ac:dyDescent="0.2">
      <c r="A31" s="156"/>
      <c r="B31" s="165"/>
      <c r="C31" s="143"/>
      <c r="D31" s="147" t="s">
        <v>175</v>
      </c>
      <c r="E31" s="137"/>
      <c r="F31" s="144">
        <v>2717636.7837499999</v>
      </c>
      <c r="G31" s="144">
        <v>0</v>
      </c>
      <c r="H31" s="145">
        <v>2717636.7837499999</v>
      </c>
      <c r="I31" s="145">
        <v>3130871.2786099999</v>
      </c>
      <c r="K31" s="1"/>
      <c r="L31" s="1"/>
      <c r="M31" s="1"/>
      <c r="N31" s="1"/>
    </row>
    <row r="32" spans="1:14" hidden="1" x14ac:dyDescent="0.2">
      <c r="A32" s="156"/>
      <c r="B32" s="165"/>
      <c r="C32" s="147" t="s">
        <v>176</v>
      </c>
      <c r="D32" s="160"/>
      <c r="E32" s="137">
        <v>16</v>
      </c>
      <c r="F32" s="144">
        <v>0</v>
      </c>
      <c r="G32" s="144">
        <v>0</v>
      </c>
      <c r="H32" s="145">
        <v>0</v>
      </c>
      <c r="I32" s="145">
        <v>0</v>
      </c>
      <c r="K32" s="1"/>
      <c r="L32" s="1"/>
      <c r="M32" s="1"/>
      <c r="N32" s="1"/>
    </row>
    <row r="33" spans="1:14" hidden="1" x14ac:dyDescent="0.2">
      <c r="A33" s="156"/>
      <c r="B33" s="165"/>
      <c r="C33" s="147" t="s">
        <v>177</v>
      </c>
      <c r="D33" s="160"/>
      <c r="E33" s="137">
        <v>17</v>
      </c>
      <c r="F33" s="144">
        <v>0</v>
      </c>
      <c r="G33" s="144">
        <v>0</v>
      </c>
      <c r="H33" s="145">
        <v>0</v>
      </c>
      <c r="I33" s="145">
        <v>0</v>
      </c>
      <c r="K33" s="1"/>
      <c r="L33" s="1"/>
      <c r="M33" s="1"/>
      <c r="N33" s="1"/>
    </row>
    <row r="34" spans="1:14" x14ac:dyDescent="0.2">
      <c r="A34" s="156"/>
      <c r="B34" s="165"/>
      <c r="C34" s="147" t="s">
        <v>178</v>
      </c>
      <c r="D34" s="160"/>
      <c r="E34" s="137">
        <v>18</v>
      </c>
      <c r="F34" s="144">
        <v>0</v>
      </c>
      <c r="G34" s="144">
        <v>0</v>
      </c>
      <c r="H34" s="145">
        <v>0</v>
      </c>
      <c r="I34" s="145">
        <v>349900</v>
      </c>
      <c r="K34" s="1"/>
      <c r="L34" s="1"/>
      <c r="M34" s="1"/>
      <c r="N34" s="1"/>
    </row>
    <row r="35" spans="1:14" x14ac:dyDescent="0.2">
      <c r="A35" s="156"/>
      <c r="B35" s="165"/>
      <c r="C35" s="147" t="s">
        <v>179</v>
      </c>
      <c r="D35" s="157"/>
      <c r="E35" s="137">
        <v>19</v>
      </c>
      <c r="F35" s="144">
        <v>18300</v>
      </c>
      <c r="G35" s="144">
        <v>0</v>
      </c>
      <c r="H35" s="145">
        <v>18300</v>
      </c>
      <c r="I35" s="145">
        <v>-75829</v>
      </c>
      <c r="K35" s="1"/>
      <c r="L35" s="1"/>
      <c r="M35" s="1"/>
      <c r="N35" s="1"/>
    </row>
    <row r="36" spans="1:14" hidden="1" x14ac:dyDescent="0.2">
      <c r="A36" s="166"/>
      <c r="B36" s="162" t="s">
        <v>180</v>
      </c>
      <c r="C36" s="167"/>
      <c r="D36" s="168"/>
      <c r="E36" s="137">
        <v>20</v>
      </c>
      <c r="F36" s="169">
        <v>0</v>
      </c>
      <c r="G36" s="169">
        <v>0</v>
      </c>
      <c r="H36" s="170">
        <v>0</v>
      </c>
      <c r="I36" s="170">
        <v>0</v>
      </c>
      <c r="K36" s="1"/>
      <c r="L36" s="1"/>
      <c r="M36" s="1"/>
      <c r="N36" s="1"/>
    </row>
    <row r="37" spans="1:14" x14ac:dyDescent="0.2">
      <c r="A37" s="171" t="s">
        <v>181</v>
      </c>
      <c r="B37" s="172"/>
      <c r="C37" s="173"/>
      <c r="D37" s="173"/>
      <c r="E37" s="137">
        <v>21</v>
      </c>
      <c r="F37" s="138">
        <v>2574608</v>
      </c>
      <c r="G37" s="138">
        <v>0</v>
      </c>
      <c r="H37" s="139">
        <v>2574608</v>
      </c>
      <c r="I37" s="139">
        <v>2392475</v>
      </c>
      <c r="K37" s="1"/>
      <c r="L37" s="1"/>
      <c r="M37" s="1"/>
      <c r="N37" s="1"/>
    </row>
    <row r="38" spans="1:14" x14ac:dyDescent="0.2">
      <c r="A38" s="130" t="s">
        <v>182</v>
      </c>
      <c r="B38" s="131"/>
      <c r="C38" s="132"/>
      <c r="D38" s="132"/>
      <c r="E38" s="137">
        <v>22</v>
      </c>
      <c r="F38" s="153">
        <f>+F39+F42+F43</f>
        <v>712894.86510000005</v>
      </c>
      <c r="G38" s="138">
        <f>+G39+G42+G43</f>
        <v>88770.53486</v>
      </c>
      <c r="H38" s="154">
        <f>+H39+H42+H43</f>
        <v>624124.33024000004</v>
      </c>
      <c r="I38" s="154">
        <f>+I39+I42+I43</f>
        <v>592245.61351000005</v>
      </c>
      <c r="K38" s="1"/>
      <c r="L38" s="1"/>
      <c r="M38" s="1"/>
      <c r="N38" s="1"/>
    </row>
    <row r="39" spans="1:14" x14ac:dyDescent="0.2">
      <c r="A39" s="174"/>
      <c r="B39" s="175" t="s">
        <v>183</v>
      </c>
      <c r="C39" s="176"/>
      <c r="D39" s="177"/>
      <c r="E39" s="137">
        <v>23</v>
      </c>
      <c r="F39" s="158">
        <f>+F40+F41</f>
        <v>151290.33024000001</v>
      </c>
      <c r="G39" s="158">
        <f>+G40+G41</f>
        <v>88662</v>
      </c>
      <c r="H39" s="159">
        <f>+H40+H41</f>
        <v>62628.330240000018</v>
      </c>
      <c r="I39" s="159">
        <f>+I40+I41</f>
        <v>61043.716509999984</v>
      </c>
      <c r="K39" s="1"/>
      <c r="L39" s="1"/>
      <c r="M39" s="1"/>
      <c r="N39" s="1"/>
    </row>
    <row r="40" spans="1:14" x14ac:dyDescent="0.2">
      <c r="A40" s="156"/>
      <c r="B40" s="178"/>
      <c r="C40" s="143" t="s">
        <v>184</v>
      </c>
      <c r="D40" s="143"/>
      <c r="E40" s="137">
        <v>24</v>
      </c>
      <c r="F40" s="144">
        <v>139662.83034000001</v>
      </c>
      <c r="G40" s="144">
        <v>77590.577999999994</v>
      </c>
      <c r="H40" s="145">
        <v>62072.252340000021</v>
      </c>
      <c r="I40" s="145">
        <v>60485.785979999986</v>
      </c>
      <c r="K40" s="1"/>
      <c r="L40" s="1"/>
      <c r="M40" s="1"/>
      <c r="N40" s="1"/>
    </row>
    <row r="41" spans="1:14" x14ac:dyDescent="0.2">
      <c r="A41" s="156"/>
      <c r="B41" s="178"/>
      <c r="C41" s="142" t="s">
        <v>185</v>
      </c>
      <c r="D41" s="178"/>
      <c r="E41" s="137">
        <v>25</v>
      </c>
      <c r="F41" s="144">
        <v>11627.499899999999</v>
      </c>
      <c r="G41" s="144">
        <v>11071.422</v>
      </c>
      <c r="H41" s="145">
        <v>556.07789999999841</v>
      </c>
      <c r="I41" s="145">
        <v>557.93052999999964</v>
      </c>
      <c r="K41" s="1"/>
      <c r="L41" s="1"/>
      <c r="M41" s="1"/>
      <c r="N41" s="1"/>
    </row>
    <row r="42" spans="1:14" x14ac:dyDescent="0.2">
      <c r="A42" s="166"/>
      <c r="B42" s="162" t="s">
        <v>186</v>
      </c>
      <c r="C42" s="168"/>
      <c r="D42" s="168"/>
      <c r="E42" s="137">
        <v>26</v>
      </c>
      <c r="F42" s="144">
        <v>341354</v>
      </c>
      <c r="G42" s="144">
        <v>0</v>
      </c>
      <c r="H42" s="145">
        <v>341354</v>
      </c>
      <c r="I42" s="145">
        <v>334115</v>
      </c>
      <c r="K42" s="1"/>
      <c r="L42" s="1"/>
      <c r="M42" s="1"/>
      <c r="N42" s="1"/>
    </row>
    <row r="43" spans="1:14" x14ac:dyDescent="0.2">
      <c r="A43" s="166"/>
      <c r="B43" s="162" t="s">
        <v>187</v>
      </c>
      <c r="C43" s="168"/>
      <c r="D43" s="168"/>
      <c r="E43" s="137">
        <v>27</v>
      </c>
      <c r="F43" s="144">
        <v>220250.53486000001</v>
      </c>
      <c r="G43" s="144">
        <v>108.53485999999999</v>
      </c>
      <c r="H43" s="145">
        <v>220142</v>
      </c>
      <c r="I43" s="145">
        <v>197086.89700000003</v>
      </c>
      <c r="K43" s="1"/>
      <c r="L43" s="1"/>
      <c r="M43" s="1"/>
      <c r="N43" s="1"/>
    </row>
    <row r="44" spans="1:14" x14ac:dyDescent="0.2">
      <c r="A44" s="171" t="s">
        <v>188</v>
      </c>
      <c r="B44" s="173"/>
      <c r="C44" s="179"/>
      <c r="D44" s="180"/>
      <c r="E44" s="137">
        <v>28</v>
      </c>
      <c r="F44" s="153">
        <f>+F45+F46+F47</f>
        <v>1479147.2484300002</v>
      </c>
      <c r="G44" s="181">
        <f>+G45+G46+G47</f>
        <v>98834.416289999994</v>
      </c>
      <c r="H44" s="153">
        <f>+H45+H46+H47</f>
        <v>1380312.8321400001</v>
      </c>
      <c r="I44" s="154">
        <f>+I45+I46+I47</f>
        <v>734775.49937999994</v>
      </c>
      <c r="K44" s="1"/>
      <c r="L44" s="1"/>
      <c r="M44" s="1"/>
      <c r="N44" s="1"/>
    </row>
    <row r="45" spans="1:14" x14ac:dyDescent="0.2">
      <c r="A45" s="141"/>
      <c r="B45" s="165" t="s">
        <v>189</v>
      </c>
      <c r="C45" s="148"/>
      <c r="D45" s="143"/>
      <c r="E45" s="137">
        <v>29</v>
      </c>
      <c r="F45" s="144">
        <v>171934.93246000001</v>
      </c>
      <c r="G45" s="182">
        <v>98834.416289999994</v>
      </c>
      <c r="H45" s="145">
        <v>73100.516170000017</v>
      </c>
      <c r="I45" s="145">
        <v>63565.000379999998</v>
      </c>
      <c r="K45" s="1"/>
      <c r="L45" s="1"/>
      <c r="M45" s="1"/>
      <c r="N45" s="1"/>
    </row>
    <row r="46" spans="1:14" x14ac:dyDescent="0.2">
      <c r="A46" s="166"/>
      <c r="B46" s="162" t="s">
        <v>190</v>
      </c>
      <c r="C46" s="167"/>
      <c r="D46" s="168"/>
      <c r="E46" s="137">
        <v>30</v>
      </c>
      <c r="F46" s="144">
        <v>1300712</v>
      </c>
      <c r="G46" s="144">
        <v>0</v>
      </c>
      <c r="H46" s="145">
        <v>1300712</v>
      </c>
      <c r="I46" s="145">
        <v>671210.49899999995</v>
      </c>
      <c r="K46" s="1"/>
      <c r="L46" s="1"/>
      <c r="M46" s="1"/>
      <c r="N46" s="1"/>
    </row>
    <row r="47" spans="1:14" hidden="1" x14ac:dyDescent="0.2">
      <c r="A47" s="166"/>
      <c r="B47" s="162" t="s">
        <v>191</v>
      </c>
      <c r="C47" s="168"/>
      <c r="D47" s="168"/>
      <c r="E47" s="137">
        <v>31</v>
      </c>
      <c r="F47" s="144">
        <v>6500.3159699999997</v>
      </c>
      <c r="G47" s="144">
        <v>0</v>
      </c>
      <c r="H47" s="145">
        <v>6500.3159699999997</v>
      </c>
      <c r="I47" s="145">
        <v>0</v>
      </c>
      <c r="K47" s="1"/>
      <c r="L47" s="1"/>
      <c r="M47" s="1"/>
      <c r="N47" s="1"/>
    </row>
    <row r="48" spans="1:14" x14ac:dyDescent="0.2">
      <c r="A48" s="183" t="s">
        <v>192</v>
      </c>
      <c r="B48" s="131"/>
      <c r="C48" s="136"/>
      <c r="D48" s="132"/>
      <c r="E48" s="137">
        <v>32</v>
      </c>
      <c r="F48" s="153">
        <f>+F49+F50+F53</f>
        <v>1734765</v>
      </c>
      <c r="G48" s="153">
        <f>+G49+G50+G53</f>
        <v>0</v>
      </c>
      <c r="H48" s="154">
        <f>+H49+H50+H53</f>
        <v>1734765</v>
      </c>
      <c r="I48" s="154">
        <f>+I49+I50+I53</f>
        <v>1810430.1769999999</v>
      </c>
      <c r="K48" s="1"/>
      <c r="L48" s="1"/>
      <c r="M48" s="1"/>
      <c r="N48" s="1"/>
    </row>
    <row r="49" spans="1:14" hidden="1" x14ac:dyDescent="0.2">
      <c r="A49" s="166"/>
      <c r="B49" s="162" t="s">
        <v>193</v>
      </c>
      <c r="C49" s="168"/>
      <c r="D49" s="168"/>
      <c r="E49" s="137">
        <v>33</v>
      </c>
      <c r="F49" s="144">
        <v>0</v>
      </c>
      <c r="G49" s="144">
        <v>0</v>
      </c>
      <c r="H49" s="184">
        <v>0</v>
      </c>
      <c r="I49" s="145">
        <v>0</v>
      </c>
      <c r="K49" s="1"/>
      <c r="L49" s="1"/>
      <c r="M49" s="1"/>
      <c r="N49" s="1"/>
    </row>
    <row r="50" spans="1:14" x14ac:dyDescent="0.2">
      <c r="A50" s="141"/>
      <c r="B50" s="165" t="s">
        <v>194</v>
      </c>
      <c r="C50" s="142"/>
      <c r="D50" s="143"/>
      <c r="E50" s="137">
        <v>34</v>
      </c>
      <c r="F50" s="158">
        <f>+F51+F52</f>
        <v>1553905.14</v>
      </c>
      <c r="G50" s="158">
        <f>+G51+G52</f>
        <v>0</v>
      </c>
      <c r="H50" s="159">
        <f>+H51+H52</f>
        <v>1553905.14</v>
      </c>
      <c r="I50" s="159">
        <f>+I51+I52</f>
        <v>1631527.6781299999</v>
      </c>
      <c r="K50" s="1"/>
      <c r="L50" s="1"/>
      <c r="M50" s="1"/>
      <c r="N50" s="1"/>
    </row>
    <row r="51" spans="1:14" x14ac:dyDescent="0.2">
      <c r="A51" s="156"/>
      <c r="B51" s="178"/>
      <c r="C51" s="143" t="s">
        <v>195</v>
      </c>
      <c r="D51" s="147"/>
      <c r="E51" s="137">
        <v>35</v>
      </c>
      <c r="F51" s="144">
        <v>1553781.9259499998</v>
      </c>
      <c r="G51" s="144">
        <v>0</v>
      </c>
      <c r="H51" s="184">
        <v>1553781.9259499998</v>
      </c>
      <c r="I51" s="145">
        <v>1631470.9405499999</v>
      </c>
      <c r="K51" s="1"/>
      <c r="L51" s="1"/>
      <c r="M51" s="1"/>
      <c r="N51" s="1"/>
    </row>
    <row r="52" spans="1:14" x14ac:dyDescent="0.2">
      <c r="A52" s="185"/>
      <c r="B52" s="186"/>
      <c r="C52" s="176" t="s">
        <v>196</v>
      </c>
      <c r="D52" s="177"/>
      <c r="E52" s="137">
        <v>36</v>
      </c>
      <c r="F52" s="144">
        <v>123.21405</v>
      </c>
      <c r="G52" s="144">
        <v>0</v>
      </c>
      <c r="H52" s="184">
        <v>123.21405</v>
      </c>
      <c r="I52" s="145">
        <v>56.737580000000001</v>
      </c>
      <c r="K52" s="1"/>
      <c r="L52" s="1"/>
      <c r="M52" s="1"/>
      <c r="N52" s="1"/>
    </row>
    <row r="53" spans="1:14" x14ac:dyDescent="0.2">
      <c r="A53" s="141"/>
      <c r="B53" s="165" t="s">
        <v>197</v>
      </c>
      <c r="C53" s="143"/>
      <c r="D53" s="143"/>
      <c r="E53" s="137">
        <v>37</v>
      </c>
      <c r="F53" s="144">
        <v>180859.8600000001</v>
      </c>
      <c r="G53" s="144">
        <v>0</v>
      </c>
      <c r="H53" s="184">
        <v>180859.8600000001</v>
      </c>
      <c r="I53" s="145">
        <v>178902.4988700001</v>
      </c>
      <c r="K53" s="1"/>
      <c r="L53" s="1"/>
      <c r="M53" s="1"/>
      <c r="N53" s="1"/>
    </row>
    <row r="54" spans="1:14" ht="13.5" thickBot="1" x14ac:dyDescent="0.25">
      <c r="A54" s="187"/>
      <c r="B54" s="188"/>
      <c r="C54" s="189" t="s">
        <v>198</v>
      </c>
      <c r="D54" s="190"/>
      <c r="E54" s="191">
        <v>38</v>
      </c>
      <c r="F54" s="192">
        <v>146067</v>
      </c>
      <c r="G54" s="192">
        <v>0</v>
      </c>
      <c r="H54" s="193">
        <v>146067</v>
      </c>
      <c r="I54" s="194">
        <v>137681</v>
      </c>
      <c r="K54" s="1"/>
      <c r="L54" s="1"/>
      <c r="M54" s="1"/>
      <c r="N54" s="1"/>
    </row>
    <row r="55" spans="1:14" ht="14.25" thickTop="1" thickBot="1" x14ac:dyDescent="0.25">
      <c r="A55" s="195" t="s">
        <v>199</v>
      </c>
      <c r="B55" s="196"/>
      <c r="C55" s="196"/>
      <c r="D55" s="196"/>
      <c r="E55" s="197">
        <v>39</v>
      </c>
      <c r="F55" s="198">
        <f>+F48+F44+F38+F37+F16+F13+F12</f>
        <v>30268066.400940005</v>
      </c>
      <c r="G55" s="198">
        <f>+G48+G44+G38+G37+G16+G13+G12</f>
        <v>640359.36914999993</v>
      </c>
      <c r="H55" s="199">
        <f>+H48+H44+H38+H37+H16+H13+H12</f>
        <v>29627707.031789999</v>
      </c>
      <c r="I55" s="200">
        <f>+I48+I44+I38+I37+I16+I13+I12</f>
        <v>30518146.000270002</v>
      </c>
      <c r="K55" s="1"/>
      <c r="L55" s="1"/>
      <c r="M55" s="1"/>
      <c r="N55" s="1"/>
    </row>
    <row r="56" spans="1:14" ht="13.5" thickBot="1" x14ac:dyDescent="0.25">
      <c r="A56" s="201"/>
      <c r="B56" s="202"/>
      <c r="C56" s="203"/>
      <c r="D56" s="203"/>
      <c r="E56" s="204"/>
      <c r="F56" s="205"/>
      <c r="G56" s="205"/>
      <c r="H56" s="206"/>
      <c r="I56" s="207"/>
      <c r="K56" s="1"/>
      <c r="L56" s="1"/>
      <c r="M56" s="1"/>
      <c r="N56" s="1"/>
    </row>
    <row r="57" spans="1:14" ht="13.5" thickBot="1" x14ac:dyDescent="0.25">
      <c r="A57" s="208" t="s">
        <v>200</v>
      </c>
      <c r="B57" s="209"/>
      <c r="C57" s="210"/>
      <c r="D57" s="210"/>
      <c r="E57" s="211"/>
      <c r="F57" s="212"/>
      <c r="G57" s="212"/>
      <c r="H57" s="213"/>
      <c r="I57" s="213"/>
      <c r="K57" s="1"/>
      <c r="L57" s="1"/>
      <c r="M57" s="1"/>
      <c r="N57" s="1"/>
    </row>
    <row r="58" spans="1:14" ht="13.5" thickTop="1" x14ac:dyDescent="0.2">
      <c r="A58" s="130" t="s">
        <v>201</v>
      </c>
      <c r="B58" s="131"/>
      <c r="C58" s="132"/>
      <c r="D58" s="132"/>
      <c r="E58" s="133">
        <v>40</v>
      </c>
      <c r="F58" s="214"/>
      <c r="G58" s="215"/>
      <c r="H58" s="154">
        <f>+H59+H62+H63+H64+H65+H66+H67</f>
        <v>4060289</v>
      </c>
      <c r="I58" s="154">
        <f>+I59+I62+I63+I64+I65+I66+I67</f>
        <v>3848076</v>
      </c>
      <c r="K58" s="1"/>
      <c r="L58" s="1"/>
      <c r="M58" s="1"/>
      <c r="N58" s="1"/>
    </row>
    <row r="59" spans="1:14" x14ac:dyDescent="0.2">
      <c r="A59" s="146"/>
      <c r="B59" s="216" t="s">
        <v>202</v>
      </c>
      <c r="C59" s="148"/>
      <c r="D59" s="143"/>
      <c r="E59" s="133">
        <v>41</v>
      </c>
      <c r="F59" s="217"/>
      <c r="G59" s="218"/>
      <c r="H59" s="170">
        <v>1900100</v>
      </c>
      <c r="I59" s="170">
        <v>1900100</v>
      </c>
      <c r="K59" s="1"/>
      <c r="L59" s="1"/>
      <c r="M59" s="1"/>
      <c r="N59" s="1"/>
    </row>
    <row r="60" spans="1:14" hidden="1" x14ac:dyDescent="0.2">
      <c r="A60" s="161"/>
      <c r="B60" s="162"/>
      <c r="C60" s="219" t="s">
        <v>203</v>
      </c>
      <c r="D60" s="143"/>
      <c r="E60" s="133">
        <v>42</v>
      </c>
      <c r="F60" s="217"/>
      <c r="G60" s="218"/>
      <c r="H60" s="170">
        <v>0</v>
      </c>
      <c r="I60" s="170">
        <v>0</v>
      </c>
      <c r="K60" s="1"/>
      <c r="L60" s="1"/>
      <c r="M60" s="1"/>
      <c r="N60" s="1"/>
    </row>
    <row r="61" spans="1:14" hidden="1" x14ac:dyDescent="0.2">
      <c r="A61" s="161"/>
      <c r="B61" s="162"/>
      <c r="C61" s="220" t="s">
        <v>204</v>
      </c>
      <c r="D61" s="167"/>
      <c r="E61" s="133">
        <v>43</v>
      </c>
      <c r="F61" s="217"/>
      <c r="G61" s="218"/>
      <c r="H61" s="170">
        <v>0</v>
      </c>
      <c r="I61" s="170">
        <v>0</v>
      </c>
      <c r="K61" s="1"/>
      <c r="L61" s="1"/>
      <c r="M61" s="1"/>
      <c r="N61" s="1"/>
    </row>
    <row r="62" spans="1:14" hidden="1" x14ac:dyDescent="0.2">
      <c r="A62" s="166"/>
      <c r="B62" s="162" t="s">
        <v>205</v>
      </c>
      <c r="C62" s="168"/>
      <c r="D62" s="168"/>
      <c r="E62" s="133">
        <v>44</v>
      </c>
      <c r="F62" s="217"/>
      <c r="G62" s="218"/>
      <c r="H62" s="170">
        <v>0</v>
      </c>
      <c r="I62" s="170">
        <v>0</v>
      </c>
      <c r="K62" s="1"/>
      <c r="L62" s="1"/>
      <c r="M62" s="1"/>
      <c r="N62" s="1"/>
    </row>
    <row r="63" spans="1:14" hidden="1" x14ac:dyDescent="0.2">
      <c r="A63" s="166"/>
      <c r="B63" s="162" t="s">
        <v>206</v>
      </c>
      <c r="C63" s="168"/>
      <c r="D63" s="168"/>
      <c r="E63" s="133">
        <v>45</v>
      </c>
      <c r="F63" s="217"/>
      <c r="G63" s="218"/>
      <c r="H63" s="170">
        <v>0</v>
      </c>
      <c r="I63" s="170">
        <v>0</v>
      </c>
      <c r="K63" s="1"/>
      <c r="L63" s="1"/>
      <c r="M63" s="1"/>
      <c r="N63" s="1"/>
    </row>
    <row r="64" spans="1:14" x14ac:dyDescent="0.2">
      <c r="A64" s="221"/>
      <c r="B64" s="216" t="s">
        <v>207</v>
      </c>
      <c r="C64" s="222"/>
      <c r="D64" s="223"/>
      <c r="E64" s="133">
        <v>46</v>
      </c>
      <c r="F64" s="217"/>
      <c r="G64" s="218"/>
      <c r="H64" s="170">
        <v>0</v>
      </c>
      <c r="I64" s="170">
        <v>0</v>
      </c>
      <c r="K64" s="1"/>
      <c r="L64" s="1"/>
      <c r="M64" s="1"/>
      <c r="N64" s="1"/>
    </row>
    <row r="65" spans="1:14" x14ac:dyDescent="0.2">
      <c r="A65" s="146"/>
      <c r="B65" s="216" t="s">
        <v>208</v>
      </c>
      <c r="C65" s="222"/>
      <c r="D65" s="160"/>
      <c r="E65" s="133">
        <v>47</v>
      </c>
      <c r="F65" s="217"/>
      <c r="G65" s="218"/>
      <c r="H65" s="170">
        <v>4971</v>
      </c>
      <c r="I65" s="170">
        <v>4228</v>
      </c>
      <c r="K65" s="1"/>
      <c r="L65" s="1"/>
      <c r="M65" s="1"/>
      <c r="N65" s="1"/>
    </row>
    <row r="66" spans="1:14" x14ac:dyDescent="0.2">
      <c r="A66" s="166"/>
      <c r="B66" s="224" t="s">
        <v>209</v>
      </c>
      <c r="C66" s="168"/>
      <c r="D66" s="168"/>
      <c r="E66" s="133">
        <v>48</v>
      </c>
      <c r="F66" s="217"/>
      <c r="G66" s="218"/>
      <c r="H66" s="170">
        <v>1066644</v>
      </c>
      <c r="I66" s="170">
        <v>913179</v>
      </c>
      <c r="K66" s="1"/>
      <c r="L66" s="1"/>
      <c r="M66" s="1"/>
      <c r="N66" s="1"/>
    </row>
    <row r="67" spans="1:14" x14ac:dyDescent="0.2">
      <c r="A67" s="225"/>
      <c r="B67" s="216" t="s">
        <v>210</v>
      </c>
      <c r="C67" s="162"/>
      <c r="D67" s="162"/>
      <c r="E67" s="133">
        <v>49</v>
      </c>
      <c r="F67" s="217"/>
      <c r="G67" s="218"/>
      <c r="H67" s="226">
        <v>1088574</v>
      </c>
      <c r="I67" s="226">
        <v>1030569</v>
      </c>
      <c r="K67" s="1"/>
      <c r="L67" s="1"/>
      <c r="M67" s="1"/>
      <c r="N67" s="1"/>
    </row>
    <row r="68" spans="1:14" ht="13.5" hidden="1" thickBot="1" x14ac:dyDescent="0.25">
      <c r="A68" s="130" t="s">
        <v>211</v>
      </c>
      <c r="B68" s="131"/>
      <c r="C68" s="132"/>
      <c r="D68" s="132"/>
      <c r="E68" s="133">
        <v>50</v>
      </c>
      <c r="F68" s="227"/>
      <c r="G68" s="228"/>
      <c r="H68" s="229"/>
      <c r="I68" s="230"/>
      <c r="K68" s="1"/>
      <c r="L68" s="1"/>
      <c r="M68" s="1"/>
      <c r="N68" s="1"/>
    </row>
    <row r="69" spans="1:14" x14ac:dyDescent="0.2">
      <c r="A69" s="130" t="s">
        <v>212</v>
      </c>
      <c r="B69" s="131"/>
      <c r="C69" s="132"/>
      <c r="D69" s="132"/>
      <c r="E69" s="133">
        <v>51</v>
      </c>
      <c r="F69" s="231">
        <f>+F70+F73+F74+F77+F80+F81+F83+F86</f>
        <v>21777503.669</v>
      </c>
      <c r="G69" s="231">
        <f t="shared" ref="G69:H69" si="0">+G70+G73+G74+G77+G80+G81+G83+G86</f>
        <v>1325536.06458</v>
      </c>
      <c r="H69" s="232">
        <f t="shared" si="0"/>
        <v>20451967.604419999</v>
      </c>
      <c r="I69" s="230">
        <f>+I70+I73+I74+I77+I80+I81+I83+I86</f>
        <v>21822669.133469999</v>
      </c>
      <c r="K69" s="1"/>
      <c r="L69" s="1"/>
      <c r="M69" s="1"/>
      <c r="N69" s="1"/>
    </row>
    <row r="70" spans="1:14" x14ac:dyDescent="0.2">
      <c r="A70" s="141"/>
      <c r="B70" s="165" t="s">
        <v>213</v>
      </c>
      <c r="C70" s="148"/>
      <c r="D70" s="143"/>
      <c r="E70" s="133">
        <v>52</v>
      </c>
      <c r="F70" s="233">
        <f>+F71+F72</f>
        <v>40269.669000000002</v>
      </c>
      <c r="G70" s="233">
        <f>+G71+G72</f>
        <v>18491.044000000002</v>
      </c>
      <c r="H70" s="234">
        <f>+H71+H72</f>
        <v>21778.625</v>
      </c>
      <c r="I70" s="145">
        <f>+I71+I72</f>
        <v>24529.871999999999</v>
      </c>
      <c r="K70" s="1"/>
      <c r="L70" s="1"/>
      <c r="M70" s="1"/>
      <c r="N70" s="1"/>
    </row>
    <row r="71" spans="1:14" x14ac:dyDescent="0.2">
      <c r="A71" s="141"/>
      <c r="B71" s="165"/>
      <c r="C71" s="235" t="s">
        <v>214</v>
      </c>
      <c r="D71" s="143"/>
      <c r="E71" s="133">
        <v>53</v>
      </c>
      <c r="F71" s="236">
        <v>15588.731</v>
      </c>
      <c r="G71" s="236">
        <v>6134.6419999999998</v>
      </c>
      <c r="H71" s="237">
        <v>9454.0889999999999</v>
      </c>
      <c r="I71" s="145">
        <v>11391.57</v>
      </c>
      <c r="K71" s="1"/>
      <c r="L71" s="1"/>
      <c r="M71" s="1"/>
      <c r="N71" s="1"/>
    </row>
    <row r="72" spans="1:14" x14ac:dyDescent="0.2">
      <c r="A72" s="141"/>
      <c r="B72" s="165"/>
      <c r="C72" s="235" t="s">
        <v>215</v>
      </c>
      <c r="D72" s="143"/>
      <c r="E72" s="133">
        <v>54</v>
      </c>
      <c r="F72" s="236">
        <v>24680.938000000002</v>
      </c>
      <c r="G72" s="236">
        <v>12356.402</v>
      </c>
      <c r="H72" s="237">
        <v>12324.536000000002</v>
      </c>
      <c r="I72" s="145">
        <v>13138.302</v>
      </c>
      <c r="K72" s="1"/>
      <c r="L72" s="1"/>
      <c r="M72" s="1"/>
      <c r="N72" s="1"/>
    </row>
    <row r="73" spans="1:14" x14ac:dyDescent="0.2">
      <c r="A73" s="141"/>
      <c r="B73" s="165" t="s">
        <v>216</v>
      </c>
      <c r="C73" s="148"/>
      <c r="D73" s="143"/>
      <c r="E73" s="133">
        <v>55</v>
      </c>
      <c r="F73" s="238">
        <v>18479349</v>
      </c>
      <c r="G73" s="239">
        <v>0</v>
      </c>
      <c r="H73" s="240">
        <v>18479349</v>
      </c>
      <c r="I73" s="145">
        <v>19824495</v>
      </c>
      <c r="K73" s="1"/>
      <c r="L73" s="1"/>
      <c r="M73" s="1"/>
      <c r="N73" s="1"/>
    </row>
    <row r="74" spans="1:14" x14ac:dyDescent="0.2">
      <c r="A74" s="166"/>
      <c r="B74" s="162" t="s">
        <v>217</v>
      </c>
      <c r="C74" s="241"/>
      <c r="D74" s="167"/>
      <c r="E74" s="133">
        <v>56</v>
      </c>
      <c r="F74" s="233">
        <f>+F75+F76</f>
        <v>3119065</v>
      </c>
      <c r="G74" s="233">
        <f>+G75+G76</f>
        <v>1225918.0164900001</v>
      </c>
      <c r="H74" s="234">
        <f>+H75+H76</f>
        <v>1893146.9835099999</v>
      </c>
      <c r="I74" s="234">
        <f>+I75+I76</f>
        <v>1844587.3981399999</v>
      </c>
      <c r="K74" s="1"/>
      <c r="L74" s="1"/>
      <c r="M74" s="1"/>
      <c r="N74" s="1"/>
    </row>
    <row r="75" spans="1:14" x14ac:dyDescent="0.2">
      <c r="A75" s="166"/>
      <c r="B75" s="165"/>
      <c r="C75" s="235" t="s">
        <v>218</v>
      </c>
      <c r="D75" s="143"/>
      <c r="E75" s="133">
        <v>57</v>
      </c>
      <c r="F75" s="236">
        <v>2866057</v>
      </c>
      <c r="G75" s="236">
        <v>1057980</v>
      </c>
      <c r="H75" s="237">
        <v>1808077</v>
      </c>
      <c r="I75" s="145">
        <v>1767890</v>
      </c>
      <c r="K75" s="1"/>
      <c r="L75" s="1"/>
      <c r="M75" s="1"/>
      <c r="N75" s="1"/>
    </row>
    <row r="76" spans="1:14" x14ac:dyDescent="0.2">
      <c r="A76" s="166"/>
      <c r="B76" s="165"/>
      <c r="C76" s="235" t="s">
        <v>219</v>
      </c>
      <c r="D76" s="143"/>
      <c r="E76" s="133">
        <v>58</v>
      </c>
      <c r="F76" s="236">
        <v>253008</v>
      </c>
      <c r="G76" s="236">
        <v>167938.01649000001</v>
      </c>
      <c r="H76" s="237">
        <v>85069.983509999991</v>
      </c>
      <c r="I76" s="145">
        <v>76697.398139999976</v>
      </c>
      <c r="K76" s="1"/>
      <c r="L76" s="1"/>
      <c r="M76" s="1"/>
      <c r="N76" s="1"/>
    </row>
    <row r="77" spans="1:14" x14ac:dyDescent="0.2">
      <c r="A77" s="141"/>
      <c r="B77" s="165" t="s">
        <v>220</v>
      </c>
      <c r="C77" s="148"/>
      <c r="D77" s="143"/>
      <c r="E77" s="133">
        <v>59</v>
      </c>
      <c r="F77" s="233">
        <f>+F78+F79</f>
        <v>106699</v>
      </c>
      <c r="G77" s="233">
        <f>+G78+G79</f>
        <v>81127.004089999988</v>
      </c>
      <c r="H77" s="234">
        <f>+H78+H79</f>
        <v>25571.995910000012</v>
      </c>
      <c r="I77" s="234">
        <f>+I78+I79</f>
        <v>23914.863329999949</v>
      </c>
      <c r="K77" s="1"/>
      <c r="L77" s="1"/>
      <c r="M77" s="1"/>
      <c r="N77" s="1"/>
    </row>
    <row r="78" spans="1:14" x14ac:dyDescent="0.2">
      <c r="A78" s="141"/>
      <c r="B78" s="165"/>
      <c r="C78" s="235" t="s">
        <v>221</v>
      </c>
      <c r="D78" s="143"/>
      <c r="E78" s="133">
        <v>60</v>
      </c>
      <c r="F78" s="236">
        <v>25340</v>
      </c>
      <c r="G78" s="236">
        <v>0</v>
      </c>
      <c r="H78" s="237">
        <v>25340</v>
      </c>
      <c r="I78" s="145">
        <v>23643</v>
      </c>
      <c r="K78" s="1"/>
      <c r="L78" s="1"/>
      <c r="M78" s="1"/>
      <c r="N78" s="1"/>
    </row>
    <row r="79" spans="1:14" x14ac:dyDescent="0.2">
      <c r="A79" s="141"/>
      <c r="B79" s="165"/>
      <c r="C79" s="235" t="s">
        <v>222</v>
      </c>
      <c r="D79" s="143"/>
      <c r="E79" s="133">
        <v>61</v>
      </c>
      <c r="F79" s="236">
        <v>81359</v>
      </c>
      <c r="G79" s="236">
        <v>81127.004089999988</v>
      </c>
      <c r="H79" s="237">
        <v>231.99591000001237</v>
      </c>
      <c r="I79" s="145">
        <v>271.8633299999492</v>
      </c>
      <c r="K79" s="1"/>
      <c r="L79" s="1"/>
      <c r="M79" s="1"/>
      <c r="N79" s="1"/>
    </row>
    <row r="80" spans="1:14" x14ac:dyDescent="0.2">
      <c r="A80" s="141"/>
      <c r="B80" s="165" t="s">
        <v>223</v>
      </c>
      <c r="C80" s="148"/>
      <c r="D80" s="143"/>
      <c r="E80" s="133">
        <v>62</v>
      </c>
      <c r="F80" s="242">
        <v>0</v>
      </c>
      <c r="G80" s="242">
        <v>0</v>
      </c>
      <c r="H80" s="240">
        <v>0</v>
      </c>
      <c r="I80" s="145">
        <v>0</v>
      </c>
      <c r="K80" s="1"/>
      <c r="L80" s="1"/>
      <c r="M80" s="1"/>
      <c r="N80" s="1"/>
    </row>
    <row r="81" spans="1:14" x14ac:dyDescent="0.2">
      <c r="A81" s="141"/>
      <c r="B81" s="165" t="s">
        <v>224</v>
      </c>
      <c r="C81" s="148"/>
      <c r="D81" s="143"/>
      <c r="E81" s="133"/>
      <c r="F81" s="243">
        <v>32121</v>
      </c>
      <c r="G81" s="236">
        <v>0</v>
      </c>
      <c r="H81" s="237">
        <v>32121</v>
      </c>
      <c r="I81" s="145">
        <v>105142</v>
      </c>
      <c r="K81" s="1"/>
      <c r="L81" s="1"/>
      <c r="M81" s="1"/>
      <c r="N81" s="1"/>
    </row>
    <row r="82" spans="1:14" x14ac:dyDescent="0.2">
      <c r="A82" s="141"/>
      <c r="B82" s="165" t="s">
        <v>225</v>
      </c>
      <c r="C82" s="148"/>
      <c r="D82" s="143"/>
      <c r="E82" s="133">
        <v>63</v>
      </c>
      <c r="F82" s="243">
        <v>0</v>
      </c>
      <c r="G82" s="236">
        <v>0</v>
      </c>
      <c r="H82" s="237">
        <v>0</v>
      </c>
      <c r="I82" s="145">
        <v>0</v>
      </c>
      <c r="K82" s="1"/>
      <c r="L82" s="1"/>
      <c r="M82" s="1"/>
      <c r="N82" s="1"/>
    </row>
    <row r="83" spans="1:14" hidden="1" x14ac:dyDescent="0.2">
      <c r="A83" s="156"/>
      <c r="B83" s="216" t="s">
        <v>226</v>
      </c>
      <c r="C83" s="148"/>
      <c r="D83" s="143"/>
      <c r="E83" s="133">
        <v>64</v>
      </c>
      <c r="F83" s="233">
        <f>+F84+F85</f>
        <v>0</v>
      </c>
      <c r="G83" s="233">
        <f>+G84+G85</f>
        <v>0</v>
      </c>
      <c r="H83" s="234">
        <f>+H84+H85</f>
        <v>0</v>
      </c>
      <c r="I83" s="234">
        <f>+I84+I85</f>
        <v>0</v>
      </c>
      <c r="K83" s="1"/>
      <c r="L83" s="1"/>
      <c r="M83" s="1"/>
      <c r="N83" s="1"/>
    </row>
    <row r="84" spans="1:14" hidden="1" x14ac:dyDescent="0.2">
      <c r="A84" s="141"/>
      <c r="B84" s="216"/>
      <c r="C84" s="235" t="s">
        <v>227</v>
      </c>
      <c r="D84" s="143"/>
      <c r="E84" s="133">
        <v>65</v>
      </c>
      <c r="F84" s="236">
        <v>0</v>
      </c>
      <c r="G84" s="236">
        <v>0</v>
      </c>
      <c r="H84" s="237">
        <v>0</v>
      </c>
      <c r="I84" s="145">
        <v>0</v>
      </c>
      <c r="K84" s="1"/>
      <c r="L84" s="1"/>
      <c r="M84" s="1"/>
      <c r="N84" s="1"/>
    </row>
    <row r="85" spans="1:14" hidden="1" x14ac:dyDescent="0.2">
      <c r="A85" s="141"/>
      <c r="B85" s="216"/>
      <c r="C85" s="235" t="s">
        <v>228</v>
      </c>
      <c r="D85" s="143"/>
      <c r="E85" s="133">
        <v>66</v>
      </c>
      <c r="F85" s="236">
        <v>0</v>
      </c>
      <c r="G85" s="236">
        <v>0</v>
      </c>
      <c r="H85" s="237">
        <v>0</v>
      </c>
      <c r="I85" s="145">
        <v>0</v>
      </c>
      <c r="K85" s="1"/>
      <c r="L85" s="1"/>
      <c r="M85" s="1"/>
      <c r="N85" s="1"/>
    </row>
    <row r="86" spans="1:14" hidden="1" x14ac:dyDescent="0.2">
      <c r="A86" s="141"/>
      <c r="B86" s="216" t="s">
        <v>229</v>
      </c>
      <c r="C86" s="148"/>
      <c r="D86" s="143"/>
      <c r="E86" s="133">
        <v>68</v>
      </c>
      <c r="F86" s="233">
        <f>+F87+F88</f>
        <v>0</v>
      </c>
      <c r="G86" s="233">
        <f>+G87+G88</f>
        <v>0</v>
      </c>
      <c r="H86" s="234">
        <f>+H87+H88</f>
        <v>0</v>
      </c>
      <c r="I86" s="234">
        <f>+I87+I88</f>
        <v>0</v>
      </c>
      <c r="K86" s="1"/>
      <c r="L86" s="1"/>
      <c r="M86" s="1"/>
      <c r="N86" s="1"/>
    </row>
    <row r="87" spans="1:14" hidden="1" x14ac:dyDescent="0.2">
      <c r="A87" s="141"/>
      <c r="B87" s="216"/>
      <c r="C87" s="235" t="s">
        <v>230</v>
      </c>
      <c r="D87" s="143"/>
      <c r="E87" s="133">
        <v>69</v>
      </c>
      <c r="F87" s="243">
        <v>0</v>
      </c>
      <c r="G87" s="243">
        <v>0</v>
      </c>
      <c r="H87" s="237">
        <v>0</v>
      </c>
      <c r="I87" s="145">
        <v>0</v>
      </c>
      <c r="K87" s="1"/>
      <c r="L87" s="1"/>
      <c r="M87" s="1"/>
      <c r="N87" s="1"/>
    </row>
    <row r="88" spans="1:14" hidden="1" x14ac:dyDescent="0.2">
      <c r="A88" s="141"/>
      <c r="B88" s="216"/>
      <c r="C88" s="235" t="s">
        <v>231</v>
      </c>
      <c r="D88" s="143"/>
      <c r="E88" s="133">
        <v>70</v>
      </c>
      <c r="F88" s="243">
        <v>0</v>
      </c>
      <c r="G88" s="243">
        <v>0</v>
      </c>
      <c r="H88" s="237">
        <v>0</v>
      </c>
      <c r="I88" s="145">
        <v>0</v>
      </c>
      <c r="K88" s="1"/>
      <c r="L88" s="1"/>
      <c r="M88" s="1"/>
      <c r="N88" s="1"/>
    </row>
    <row r="89" spans="1:14" ht="13.5" thickBot="1" x14ac:dyDescent="0.25">
      <c r="A89" s="171" t="s">
        <v>232</v>
      </c>
      <c r="B89" s="173"/>
      <c r="C89" s="179"/>
      <c r="D89" s="180"/>
      <c r="E89" s="133">
        <v>71</v>
      </c>
      <c r="F89" s="244">
        <v>2574608</v>
      </c>
      <c r="G89" s="244">
        <v>0</v>
      </c>
      <c r="H89" s="245">
        <v>2574608</v>
      </c>
      <c r="I89" s="230">
        <v>2392475</v>
      </c>
      <c r="K89" s="1"/>
      <c r="L89" s="1"/>
      <c r="M89" s="1"/>
      <c r="N89" s="1"/>
    </row>
    <row r="90" spans="1:14" x14ac:dyDescent="0.2">
      <c r="A90" s="171" t="s">
        <v>233</v>
      </c>
      <c r="B90" s="173"/>
      <c r="C90" s="179"/>
      <c r="D90" s="180"/>
      <c r="E90" s="246">
        <v>72</v>
      </c>
      <c r="F90" s="214"/>
      <c r="G90" s="215"/>
      <c r="H90" s="154">
        <f>+H91+H92+H93</f>
        <v>264299.12</v>
      </c>
      <c r="I90" s="154">
        <f>+I91+I92+I93</f>
        <v>240245.67</v>
      </c>
      <c r="K90" s="1"/>
      <c r="L90" s="1"/>
      <c r="M90" s="1"/>
      <c r="N90" s="1"/>
    </row>
    <row r="91" spans="1:14" hidden="1" x14ac:dyDescent="0.2">
      <c r="A91" s="166"/>
      <c r="B91" s="162" t="s">
        <v>234</v>
      </c>
      <c r="C91" s="168"/>
      <c r="D91" s="168"/>
      <c r="E91" s="246">
        <v>73</v>
      </c>
      <c r="F91" s="217"/>
      <c r="G91" s="218"/>
      <c r="H91" s="145">
        <v>0</v>
      </c>
      <c r="I91" s="170">
        <v>0</v>
      </c>
      <c r="K91" s="1"/>
      <c r="L91" s="1"/>
      <c r="M91" s="1"/>
      <c r="N91" s="1"/>
    </row>
    <row r="92" spans="1:14" x14ac:dyDescent="0.2">
      <c r="A92" s="166"/>
      <c r="B92" s="162" t="s">
        <v>235</v>
      </c>
      <c r="C92" s="168"/>
      <c r="D92" s="168"/>
      <c r="E92" s="246">
        <v>74</v>
      </c>
      <c r="F92" s="217"/>
      <c r="G92" s="218"/>
      <c r="H92" s="145">
        <v>264299.12</v>
      </c>
      <c r="I92" s="170">
        <v>240245.67</v>
      </c>
      <c r="K92" s="1"/>
      <c r="L92" s="1"/>
      <c r="M92" s="1"/>
      <c r="N92" s="1"/>
    </row>
    <row r="93" spans="1:14" hidden="1" x14ac:dyDescent="0.2">
      <c r="A93" s="141"/>
      <c r="B93" s="165" t="s">
        <v>236</v>
      </c>
      <c r="C93" s="148"/>
      <c r="D93" s="143"/>
      <c r="E93" s="246">
        <v>75</v>
      </c>
      <c r="F93" s="217"/>
      <c r="G93" s="218"/>
      <c r="H93" s="145">
        <v>0</v>
      </c>
      <c r="I93" s="170">
        <v>0</v>
      </c>
      <c r="K93" s="1"/>
      <c r="L93" s="1"/>
      <c r="M93" s="1"/>
      <c r="N93" s="1"/>
    </row>
    <row r="94" spans="1:14" x14ac:dyDescent="0.2">
      <c r="A94" s="130" t="s">
        <v>237</v>
      </c>
      <c r="B94" s="247"/>
      <c r="C94" s="132"/>
      <c r="D94" s="136"/>
      <c r="E94" s="246">
        <v>76</v>
      </c>
      <c r="F94" s="217"/>
      <c r="G94" s="218"/>
      <c r="H94" s="139">
        <v>1142392.14842</v>
      </c>
      <c r="I94" s="248">
        <v>1144238.7746300001</v>
      </c>
      <c r="K94" s="1"/>
      <c r="L94" s="1"/>
      <c r="M94" s="1"/>
      <c r="N94" s="1"/>
    </row>
    <row r="95" spans="1:14" x14ac:dyDescent="0.2">
      <c r="A95" s="130" t="s">
        <v>238</v>
      </c>
      <c r="B95" s="131"/>
      <c r="C95" s="132"/>
      <c r="D95" s="132"/>
      <c r="E95" s="246">
        <v>77</v>
      </c>
      <c r="F95" s="217"/>
      <c r="G95" s="218"/>
      <c r="H95" s="154">
        <f>+H96+H97+H98+H100+H101+H103</f>
        <v>740435</v>
      </c>
      <c r="I95" s="249">
        <f>+I96+I97+I98+I100+I101+I103</f>
        <v>783702.13500000001</v>
      </c>
      <c r="K95" s="1"/>
      <c r="L95" s="1"/>
      <c r="M95" s="1"/>
      <c r="N95" s="1"/>
    </row>
    <row r="96" spans="1:14" x14ac:dyDescent="0.2">
      <c r="A96" s="166"/>
      <c r="B96" s="162" t="s">
        <v>239</v>
      </c>
      <c r="C96" s="167"/>
      <c r="D96" s="168"/>
      <c r="E96" s="246">
        <v>78</v>
      </c>
      <c r="F96" s="217"/>
      <c r="G96" s="218"/>
      <c r="H96" s="145">
        <v>277294</v>
      </c>
      <c r="I96" s="170">
        <v>305024.13500000001</v>
      </c>
      <c r="K96" s="1"/>
      <c r="L96" s="1"/>
      <c r="M96" s="1"/>
      <c r="N96" s="1"/>
    </row>
    <row r="97" spans="1:14" x14ac:dyDescent="0.2">
      <c r="A97" s="166"/>
      <c r="B97" s="162" t="s">
        <v>240</v>
      </c>
      <c r="C97" s="167"/>
      <c r="D97" s="168"/>
      <c r="E97" s="246">
        <v>79</v>
      </c>
      <c r="F97" s="217"/>
      <c r="G97" s="218"/>
      <c r="H97" s="145">
        <v>403870</v>
      </c>
      <c r="I97" s="170">
        <v>396654</v>
      </c>
      <c r="K97" s="1"/>
      <c r="L97" s="1"/>
      <c r="M97" s="1"/>
      <c r="N97" s="1"/>
    </row>
    <row r="98" spans="1:14" hidden="1" x14ac:dyDescent="0.2">
      <c r="A98" s="250"/>
      <c r="B98" s="165" t="s">
        <v>241</v>
      </c>
      <c r="C98" s="142"/>
      <c r="D98" s="143"/>
      <c r="E98" s="246">
        <v>80</v>
      </c>
      <c r="F98" s="251"/>
      <c r="G98" s="252"/>
      <c r="H98" s="253">
        <v>0</v>
      </c>
      <c r="I98" s="254">
        <v>0</v>
      </c>
      <c r="K98" s="1"/>
      <c r="L98" s="1"/>
      <c r="M98" s="1"/>
      <c r="N98" s="1"/>
    </row>
    <row r="99" spans="1:14" hidden="1" x14ac:dyDescent="0.2">
      <c r="A99" s="156"/>
      <c r="B99" s="178"/>
      <c r="C99" s="142" t="s">
        <v>242</v>
      </c>
      <c r="D99" s="143"/>
      <c r="E99" s="246">
        <v>81</v>
      </c>
      <c r="F99" s="217"/>
      <c r="G99" s="218"/>
      <c r="H99" s="145">
        <v>0</v>
      </c>
      <c r="I99" s="170">
        <v>0</v>
      </c>
      <c r="K99" s="1"/>
      <c r="L99" s="1"/>
      <c r="M99" s="1"/>
      <c r="N99" s="1"/>
    </row>
    <row r="100" spans="1:14" hidden="1" x14ac:dyDescent="0.2">
      <c r="A100" s="166"/>
      <c r="B100" s="162" t="s">
        <v>243</v>
      </c>
      <c r="C100" s="167"/>
      <c r="D100" s="255"/>
      <c r="E100" s="246">
        <v>82</v>
      </c>
      <c r="F100" s="217"/>
      <c r="G100" s="218"/>
      <c r="H100" s="145">
        <v>0</v>
      </c>
      <c r="I100" s="170">
        <v>0</v>
      </c>
      <c r="K100" s="1"/>
      <c r="L100" s="1"/>
      <c r="M100" s="1"/>
      <c r="N100" s="1"/>
    </row>
    <row r="101" spans="1:14" x14ac:dyDescent="0.2">
      <c r="A101" s="174"/>
      <c r="B101" s="175" t="s">
        <v>244</v>
      </c>
      <c r="C101" s="177"/>
      <c r="D101" s="177"/>
      <c r="E101" s="246">
        <v>83</v>
      </c>
      <c r="F101" s="256"/>
      <c r="G101" s="218"/>
      <c r="H101" s="145">
        <v>59271</v>
      </c>
      <c r="I101" s="145">
        <v>82024</v>
      </c>
      <c r="K101" s="1"/>
      <c r="L101" s="1"/>
      <c r="M101" s="1"/>
      <c r="N101" s="1"/>
    </row>
    <row r="102" spans="1:14" x14ac:dyDescent="0.2">
      <c r="A102" s="156"/>
      <c r="B102" s="178"/>
      <c r="C102" s="142" t="s">
        <v>245</v>
      </c>
      <c r="D102" s="143"/>
      <c r="E102" s="246">
        <v>84</v>
      </c>
      <c r="F102" s="217"/>
      <c r="G102" s="218"/>
      <c r="H102" s="145">
        <v>14525</v>
      </c>
      <c r="I102" s="170">
        <v>26728</v>
      </c>
      <c r="K102" s="1"/>
      <c r="L102" s="1"/>
      <c r="M102" s="1"/>
      <c r="N102" s="1"/>
    </row>
    <row r="103" spans="1:14" hidden="1" x14ac:dyDescent="0.2">
      <c r="A103" s="166"/>
      <c r="B103" s="162" t="s">
        <v>246</v>
      </c>
      <c r="C103" s="168"/>
      <c r="D103" s="168"/>
      <c r="E103" s="246">
        <v>85</v>
      </c>
      <c r="F103" s="217"/>
      <c r="G103" s="218"/>
      <c r="H103" s="145">
        <v>0</v>
      </c>
      <c r="I103" s="170">
        <v>0</v>
      </c>
      <c r="K103" s="1"/>
      <c r="L103" s="1"/>
      <c r="M103" s="1"/>
      <c r="N103" s="1"/>
    </row>
    <row r="104" spans="1:14" x14ac:dyDescent="0.2">
      <c r="A104" s="130" t="s">
        <v>247</v>
      </c>
      <c r="B104" s="131"/>
      <c r="C104" s="132"/>
      <c r="D104" s="132"/>
      <c r="E104" s="246">
        <v>86</v>
      </c>
      <c r="F104" s="217"/>
      <c r="G104" s="218"/>
      <c r="H104" s="154">
        <f>+H105+H106</f>
        <v>393716.19900000002</v>
      </c>
      <c r="I104" s="249">
        <f>+I105+I106</f>
        <v>286738.788</v>
      </c>
      <c r="K104" s="1"/>
      <c r="L104" s="1"/>
      <c r="M104" s="1"/>
      <c r="N104" s="1"/>
    </row>
    <row r="105" spans="1:14" x14ac:dyDescent="0.2">
      <c r="A105" s="166"/>
      <c r="B105" s="162" t="s">
        <v>248</v>
      </c>
      <c r="C105" s="168"/>
      <c r="D105" s="168"/>
      <c r="E105" s="246">
        <v>87</v>
      </c>
      <c r="F105" s="217"/>
      <c r="G105" s="218"/>
      <c r="H105" s="145">
        <v>64.411000000000001</v>
      </c>
      <c r="I105" s="170">
        <v>118.79600000000001</v>
      </c>
      <c r="K105" s="1"/>
      <c r="L105" s="1"/>
      <c r="M105" s="1"/>
      <c r="N105" s="1"/>
    </row>
    <row r="106" spans="1:14" x14ac:dyDescent="0.2">
      <c r="A106" s="141"/>
      <c r="B106" s="165" t="s">
        <v>249</v>
      </c>
      <c r="C106" s="142"/>
      <c r="D106" s="143"/>
      <c r="E106" s="246">
        <v>88</v>
      </c>
      <c r="F106" s="217"/>
      <c r="G106" s="218"/>
      <c r="H106" s="145">
        <v>393651.788</v>
      </c>
      <c r="I106" s="170">
        <v>286619.99200000003</v>
      </c>
      <c r="K106" s="1"/>
      <c r="L106" s="1"/>
      <c r="M106" s="1"/>
      <c r="N106" s="1"/>
    </row>
    <row r="107" spans="1:14" ht="13.5" thickBot="1" x14ac:dyDescent="0.25">
      <c r="A107" s="257"/>
      <c r="B107" s="258"/>
      <c r="C107" s="259" t="s">
        <v>250</v>
      </c>
      <c r="D107" s="260"/>
      <c r="E107" s="261">
        <v>89</v>
      </c>
      <c r="F107" s="217"/>
      <c r="G107" s="218"/>
      <c r="H107" s="262">
        <v>393651.72</v>
      </c>
      <c r="I107" s="262">
        <v>286620.22600000002</v>
      </c>
      <c r="K107" s="1"/>
      <c r="L107" s="1"/>
      <c r="M107" s="1"/>
      <c r="N107" s="1"/>
    </row>
    <row r="108" spans="1:14" ht="14.25" thickTop="1" thickBot="1" x14ac:dyDescent="0.25">
      <c r="A108" s="263" t="s">
        <v>251</v>
      </c>
      <c r="B108" s="196"/>
      <c r="C108" s="196"/>
      <c r="D108" s="196"/>
      <c r="E108" s="264">
        <v>90</v>
      </c>
      <c r="F108" s="227"/>
      <c r="G108" s="228"/>
      <c r="H108" s="200">
        <f>+H104+H95+H94+H90+H89+H69+H68+H58</f>
        <v>29627707.071839999</v>
      </c>
      <c r="I108" s="200">
        <f>+I104+I95+I94+I90+I89+I69+I68+I58</f>
        <v>30518145.5011</v>
      </c>
      <c r="K108" s="1"/>
      <c r="L108" s="1"/>
      <c r="M108" s="1"/>
      <c r="N108" s="1"/>
    </row>
    <row r="109" spans="1:14" x14ac:dyDescent="0.2">
      <c r="H109" s="265"/>
      <c r="I109" s="265"/>
    </row>
  </sheetData>
  <mergeCells count="7">
    <mergeCell ref="K11:N11"/>
    <mergeCell ref="A1:I1"/>
    <mergeCell ref="A2:I2"/>
    <mergeCell ref="A3:I3"/>
    <mergeCell ref="A4:I4"/>
    <mergeCell ref="A5:I5"/>
    <mergeCell ref="A7:I7"/>
  </mergeCells>
  <printOptions horizontalCentered="1"/>
  <pageMargins left="0.39370078740157483" right="0.39370078740157483" top="0.39370078740157483" bottom="0.39370078740157483" header="0.31496062992125984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VZZ</vt:lpstr>
      <vt:lpstr>Rozvaha</vt:lpstr>
      <vt:lpstr>VZZ!Názvy_tisku</vt:lpstr>
      <vt:lpstr>Rozvaha!Oblast_tisku</vt:lpstr>
      <vt:lpstr>VZZ!Oblast_tisku</vt:lpstr>
    </vt:vector>
  </TitlesOfParts>
  <Company>Pojišťovna ČS,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Drahoš Jiří Ing.</dc:creator>
  <cp:lastModifiedBy>Kratochvílová Stanislava Mgr.</cp:lastModifiedBy>
  <cp:lastPrinted>2018-01-25T08:41:16Z</cp:lastPrinted>
  <dcterms:created xsi:type="dcterms:W3CDTF">2018-01-25T08:36:23Z</dcterms:created>
  <dcterms:modified xsi:type="dcterms:W3CDTF">2018-03-20T07:31:49Z</dcterms:modified>
</cp:coreProperties>
</file>