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UPC\data z ÚPC pro WEB\2021\KOOP\30062021\"/>
    </mc:Choice>
  </mc:AlternateContent>
  <xr:revisionPtr revIDLastSave="0" documentId="13_ncr:1_{12C46051-9670-4711-AAFA-F0BE41E2A6E8}" xr6:coauthVersionLast="47" xr6:coauthVersionMax="47" xr10:uidLastSave="{00000000-0000-0000-0000-000000000000}"/>
  <bookViews>
    <workbookView xWindow="-129" yWindow="111" windowWidth="16372" windowHeight="8503" xr2:uid="{00000000-000D-0000-FFFF-FFFF00000000}"/>
  </bookViews>
  <sheets>
    <sheet name="VYPO20_11" sheetId="1" r:id="rId1"/>
    <sheet name="VYPO20_12" sheetId="2" r:id="rId2"/>
    <sheet name="VYPO20_21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3" l="1"/>
  <c r="D19" i="3"/>
  <c r="D13" i="3"/>
  <c r="D11" i="3" s="1"/>
  <c r="D10" i="3"/>
  <c r="D9" i="3"/>
  <c r="D48" i="2"/>
  <c r="D42" i="2"/>
  <c r="D37" i="2"/>
  <c r="D32" i="2"/>
  <c r="D31" i="2"/>
  <c r="D28" i="2"/>
  <c r="D25" i="2"/>
  <c r="D24" i="2" s="1"/>
  <c r="D17" i="2"/>
  <c r="D15" i="2" s="1"/>
  <c r="D12" i="2"/>
  <c r="D9" i="2"/>
  <c r="D8" i="2" s="1"/>
  <c r="D7" i="2" s="1"/>
  <c r="D26" i="1"/>
  <c r="D21" i="1"/>
  <c r="D18" i="1"/>
  <c r="D17" i="1"/>
  <c r="D15" i="1"/>
  <c r="D12" i="1"/>
  <c r="D9" i="1"/>
  <c r="D8" i="1"/>
  <c r="D7" i="1" s="1"/>
  <c r="D8" i="3" l="1"/>
  <c r="D7" i="3" s="1"/>
</calcChain>
</file>

<file path=xl/sharedStrings.xml><?xml version="1.0" encoding="utf-8"?>
<sst xmlns="http://schemas.openxmlformats.org/spreadsheetml/2006/main" count="194" uniqueCount="106">
  <si>
    <t>VYPO20_11 - Technický účet k neživotnímu pojištění</t>
  </si>
  <si>
    <t>1</t>
  </si>
  <si>
    <t>Výsledek technického účtu k neživotnímu pojištění ∑</t>
  </si>
  <si>
    <t>Zasloužené pojistné, očištěné od zajištění ∑</t>
  </si>
  <si>
    <t>2</t>
  </si>
  <si>
    <t>Předepsané pojistné, očištěné od zajištění ∑</t>
  </si>
  <si>
    <t>3</t>
  </si>
  <si>
    <t>Předepsané hrubé pojistné</t>
  </si>
  <si>
    <t>4</t>
  </si>
  <si>
    <t>Pojistné postoupené zajišťovatelům</t>
  </si>
  <si>
    <t>5</t>
  </si>
  <si>
    <t>Změna stavu rezervy na nezasloužené poj., očištěné od zajiš. ∑</t>
  </si>
  <si>
    <t>6</t>
  </si>
  <si>
    <t>Změna stavu hrubé výše rezervy na nezasloužené pojistné</t>
  </si>
  <si>
    <t>7</t>
  </si>
  <si>
    <t>Změna stavu rezervy na nezasloužené pojistné, podíl zajišťo.</t>
  </si>
  <si>
    <t>8</t>
  </si>
  <si>
    <t>Převedené výnosy z investic z netechnického účtu</t>
  </si>
  <si>
    <t>9</t>
  </si>
  <si>
    <t>Ostatní technické výnosy, očištěné od zajištění</t>
  </si>
  <si>
    <t>10</t>
  </si>
  <si>
    <t>Náklady na poj. pl. včetně změny TR, očištěné od zajištění ∑</t>
  </si>
  <si>
    <t>11</t>
  </si>
  <si>
    <t>Náklady na pojistná plnění, očištěné od zajištění ∑</t>
  </si>
  <si>
    <t>12</t>
  </si>
  <si>
    <t>Hrubá výše nákladů na pojistná plnění</t>
  </si>
  <si>
    <t>13</t>
  </si>
  <si>
    <t>Náklady na pojistná plnění, podíl zajišťovatelů</t>
  </si>
  <si>
    <t>14</t>
  </si>
  <si>
    <t>Změna stavu rezervy na poj. pl., očištěné od zajištění ∑</t>
  </si>
  <si>
    <t>15</t>
  </si>
  <si>
    <t>Změna stavu hrubé výše rezervy na pojistná plnění</t>
  </si>
  <si>
    <t>16</t>
  </si>
  <si>
    <t>Změna stavu rezervy na pojistná plnění, podíl zajišťovatelů</t>
  </si>
  <si>
    <t>17</t>
  </si>
  <si>
    <t>Změny stavu ostatních tech. rezerv, očištěné od zajištění</t>
  </si>
  <si>
    <t>18</t>
  </si>
  <si>
    <t>Bonusy a slevy, očištěné od zajištění</t>
  </si>
  <si>
    <t>19</t>
  </si>
  <si>
    <t>Čistá výše provozních nákladů ∑</t>
  </si>
  <si>
    <t>20</t>
  </si>
  <si>
    <t>Pořizovací náklady na pojistné smlouvy</t>
  </si>
  <si>
    <t>21</t>
  </si>
  <si>
    <t>Změna stavu časově rozlišených pořizovacích nákladů</t>
  </si>
  <si>
    <t>22</t>
  </si>
  <si>
    <t>Správní režie</t>
  </si>
  <si>
    <t>23</t>
  </si>
  <si>
    <t>Provize od zajišťovatelů a podíly na ziscích</t>
  </si>
  <si>
    <t>24</t>
  </si>
  <si>
    <t>Ostatní technické náklady, očištěné od zajištění</t>
  </si>
  <si>
    <t>25</t>
  </si>
  <si>
    <t>VYPO20_12 - Technický účet k životnímu pojištění</t>
  </si>
  <si>
    <t>Výsledek technického účtu k životnímu pojištění ∑</t>
  </si>
  <si>
    <t>Výnosy z investic ∑</t>
  </si>
  <si>
    <t>Výnosy z podílů</t>
  </si>
  <si>
    <t>Výnosy z ostatních investic ∑</t>
  </si>
  <si>
    <t>Výnosy z pozemků a staveb (nemovitosti)</t>
  </si>
  <si>
    <t>Výnosy z ostatních investic (mimo nemovitostí)</t>
  </si>
  <si>
    <t>Změny hodnoty investic - výnosy</t>
  </si>
  <si>
    <t>Výnosy z realizace investic</t>
  </si>
  <si>
    <t>Přírůstky hodnoty investic</t>
  </si>
  <si>
    <t>Změny stavu ostatních tech. rezerv, očištěné od zajištění ∑</t>
  </si>
  <si>
    <t>Změna stavu rezervy na životní pojištění, očištěná od zajiš. ∑</t>
  </si>
  <si>
    <t>26</t>
  </si>
  <si>
    <t>Změna stavu hrubé výše rezervy na životní pojištění</t>
  </si>
  <si>
    <t>27</t>
  </si>
  <si>
    <t>Změna stavu rezervy na životní pojištění, podíl zajišťovatelů</t>
  </si>
  <si>
    <t>28</t>
  </si>
  <si>
    <t>Změna stavu ostat. TR (mimo rez. živ. poj.), očiš. od zajiš.</t>
  </si>
  <si>
    <t>29</t>
  </si>
  <si>
    <t>30</t>
  </si>
  <si>
    <t>31</t>
  </si>
  <si>
    <t>32</t>
  </si>
  <si>
    <t>33</t>
  </si>
  <si>
    <t>34</t>
  </si>
  <si>
    <t>35</t>
  </si>
  <si>
    <t>Náklady na investice ∑</t>
  </si>
  <si>
    <t>36</t>
  </si>
  <si>
    <t>Náklady na správu investic, včetně úroků</t>
  </si>
  <si>
    <t>37</t>
  </si>
  <si>
    <t>Změna hodnoty investic - náklady</t>
  </si>
  <si>
    <t>38</t>
  </si>
  <si>
    <t>Náklady spojené s realizací investic</t>
  </si>
  <si>
    <t>39</t>
  </si>
  <si>
    <t>Úbytky hodnoty investic</t>
  </si>
  <si>
    <t>40</t>
  </si>
  <si>
    <t>41</t>
  </si>
  <si>
    <t>Převod výnosů z investic na netechnický účet</t>
  </si>
  <si>
    <t>42</t>
  </si>
  <si>
    <t>VYPO20_21 - Netechnický účet</t>
  </si>
  <si>
    <t>Zisk nebo ztráta za účetní období ∑</t>
  </si>
  <si>
    <t>Zisk nebo ztráta z běžné činnosti po zdanění ∑</t>
  </si>
  <si>
    <t>Výsledek technického účtu k neživotnímu pojištění</t>
  </si>
  <si>
    <t>Výsledek technického účtu k životnímu pojištění</t>
  </si>
  <si>
    <t>Převedené výnosy fin. umístění z technického účtu k živ.poj.</t>
  </si>
  <si>
    <t>Převod výnosů z investic na tech. účet k neživ. poj.</t>
  </si>
  <si>
    <t>Ostatní výnosy</t>
  </si>
  <si>
    <t>Ostatní náklady</t>
  </si>
  <si>
    <t>Daň z příjmů z běžné činnosti</t>
  </si>
  <si>
    <t>Mimořádný zisk nebo ztráta ∑</t>
  </si>
  <si>
    <t>Mimořádné výnosy</t>
  </si>
  <si>
    <t>Mimořádné náklady</t>
  </si>
  <si>
    <t>Daň z příjmů z mimořádné činnosti</t>
  </si>
  <si>
    <t>Ostatní daně neuvedené v předcházejících položkách</t>
  </si>
  <si>
    <t>@</t>
  </si>
  <si>
    <t>Kooperativa pojišťovna, a.s., VIG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</si>
</sst>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9" x14ac:knownFonts="1">
    <font>
      <sz val="11"/>
      <color rgb="FF000000"/>
      <name val="Calibri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17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color rgb="FF008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Alignment="0"/>
    <xf numFmtId="164" fontId="1" fillId="2" borderId="1" applyAlignment="0"/>
    <xf numFmtId="164" fontId="5" fillId="3" borderId="1" applyAlignment="0"/>
  </cellStyleXfs>
  <cellXfs count="18">
    <xf numFmtId="0" fontId="0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/>
    </xf>
    <xf numFmtId="49" fontId="6" fillId="0" borderId="0" xfId="0" applyNumberFormat="1" applyFont="1" applyAlignment="1"/>
    <xf numFmtId="0" fontId="6" fillId="0" borderId="2" xfId="0" applyFont="1" applyBorder="1"/>
    <xf numFmtId="49" fontId="7" fillId="0" borderId="0" xfId="0" applyNumberFormat="1" applyFont="1" applyAlignment="1"/>
    <xf numFmtId="0" fontId="6" fillId="0" borderId="0" xfId="0" applyFont="1" applyAlignment="1"/>
    <xf numFmtId="0" fontId="6" fillId="0" borderId="2" xfId="0" applyFont="1" applyBorder="1" applyAlignment="1">
      <alignment horizontal="left" indent="1"/>
    </xf>
    <xf numFmtId="0" fontId="6" fillId="0" borderId="2" xfId="0" applyFont="1" applyBorder="1" applyAlignment="1">
      <alignment horizontal="left" indent="2"/>
    </xf>
    <xf numFmtId="0" fontId="6" fillId="0" borderId="2" xfId="0" applyFont="1" applyBorder="1" applyAlignment="1">
      <alignment horizontal="left" indent="3"/>
    </xf>
    <xf numFmtId="0" fontId="6" fillId="0" borderId="2" xfId="0" applyFont="1" applyBorder="1" applyAlignment="1">
      <alignment horizontal="left" indent="4"/>
    </xf>
    <xf numFmtId="49" fontId="6" fillId="0" borderId="2" xfId="0" applyNumberFormat="1" applyFont="1" applyBorder="1" applyAlignment="1"/>
    <xf numFmtId="49" fontId="6" fillId="0" borderId="2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right"/>
    </xf>
    <xf numFmtId="49" fontId="8" fillId="0" borderId="0" xfId="0" applyNumberFormat="1" applyFont="1" applyAlignment="1"/>
    <xf numFmtId="164" fontId="5" fillId="3" borderId="1" xfId="2"/>
    <xf numFmtId="164" fontId="1" fillId="4" borderId="3" xfId="1" applyFill="1" applyBorder="1"/>
  </cellXfs>
  <cellStyles count="3">
    <cellStyle name="Normální" xfId="0" builtinId="0" customBuiltin="1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C/V&#253;kaznictv&#237;/&#268;NB/2021/Koop/Dohled%20II.Q%202021/VYPOS20_20210630_KOOP_SDAT_odZb&#283;hl&#237;kov&#22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VYPO20_11"/>
      <sheetName val="VYPO20_12"/>
      <sheetName val="VYPO20_21"/>
    </sheetNames>
    <sheetDataSet>
      <sheetData sheetId="0"/>
      <sheetData sheetId="1">
        <row r="7">
          <cell r="D7">
            <v>7508741248.7100058</v>
          </cell>
        </row>
      </sheetData>
      <sheetData sheetId="2">
        <row r="7">
          <cell r="D7">
            <v>1149752465.6199999</v>
          </cell>
        </row>
      </sheetData>
      <sheetData sheetId="3">
        <row r="23">
          <cell r="D23">
            <v>-7012849256.1599998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tabSelected="1" workbookViewId="0">
      <pane xSplit="3" ySplit="6" topLeftCell="D7" activePane="bottomRight" state="frozen"/>
      <selection pane="topRight"/>
      <selection pane="bottomLeft"/>
      <selection pane="bottomRight" activeCell="F1" sqref="F1"/>
    </sheetView>
  </sheetViews>
  <sheetFormatPr defaultColWidth="9.07421875" defaultRowHeight="11.25" customHeight="1" x14ac:dyDescent="0.25"/>
  <cols>
    <col min="1" max="1" width="9.07421875" style="4"/>
    <col min="2" max="2" width="49.69140625" style="4" customWidth="1"/>
    <col min="3" max="3" width="4.69140625" style="4" customWidth="1"/>
    <col min="4" max="4" width="17.69140625" style="4" customWidth="1"/>
    <col min="5" max="5" width="9.07421875" style="4"/>
    <col min="6" max="6" width="9.84375" style="4" bestFit="1" customWidth="1"/>
    <col min="7" max="16384" width="9.07421875" style="4"/>
  </cols>
  <sheetData>
    <row r="1" spans="1:6" ht="11.25" customHeight="1" x14ac:dyDescent="0.3">
      <c r="A1" s="6" t="s">
        <v>0</v>
      </c>
      <c r="F1" s="14">
        <v>44377</v>
      </c>
    </row>
    <row r="2" spans="1:6" ht="11.25" customHeight="1" x14ac:dyDescent="0.25">
      <c r="A2" s="15" t="s">
        <v>105</v>
      </c>
      <c r="B2" s="1"/>
      <c r="C2" s="1"/>
      <c r="D2" s="1"/>
      <c r="E2" s="2"/>
      <c r="F2" s="2"/>
    </row>
    <row r="6" spans="1:6" ht="11.25" customHeight="1" x14ac:dyDescent="0.3">
      <c r="B6" s="12"/>
      <c r="C6" s="13" t="s">
        <v>104</v>
      </c>
      <c r="D6" s="3" t="s">
        <v>1</v>
      </c>
    </row>
    <row r="7" spans="1:6" ht="11.25" customHeight="1" x14ac:dyDescent="0.3">
      <c r="B7" s="5" t="s">
        <v>2</v>
      </c>
      <c r="C7" s="3" t="s">
        <v>1</v>
      </c>
      <c r="D7" s="16">
        <f>D8+D15+D16+D17+D24+D25+D26+D31</f>
        <v>7508741248.7100058</v>
      </c>
    </row>
    <row r="8" spans="1:6" ht="11.25" customHeight="1" x14ac:dyDescent="0.3">
      <c r="B8" s="8" t="s">
        <v>3</v>
      </c>
      <c r="C8" s="3" t="s">
        <v>4</v>
      </c>
      <c r="D8" s="16">
        <f>D9+D12</f>
        <v>10964878189.92</v>
      </c>
    </row>
    <row r="9" spans="1:6" ht="11.25" customHeight="1" x14ac:dyDescent="0.3">
      <c r="B9" s="9" t="s">
        <v>5</v>
      </c>
      <c r="C9" s="3" t="s">
        <v>6</v>
      </c>
      <c r="D9" s="16">
        <f>D10+D11</f>
        <v>11627804770.9</v>
      </c>
    </row>
    <row r="10" spans="1:6" ht="11.25" customHeight="1" x14ac:dyDescent="0.3">
      <c r="B10" s="10" t="s">
        <v>7</v>
      </c>
      <c r="C10" s="3" t="s">
        <v>8</v>
      </c>
      <c r="D10" s="17">
        <v>14760713230.4</v>
      </c>
    </row>
    <row r="11" spans="1:6" ht="11.25" customHeight="1" x14ac:dyDescent="0.3">
      <c r="B11" s="10" t="s">
        <v>9</v>
      </c>
      <c r="C11" s="3" t="s">
        <v>10</v>
      </c>
      <c r="D11" s="17">
        <v>-3132908459.5</v>
      </c>
    </row>
    <row r="12" spans="1:6" ht="11.25" customHeight="1" x14ac:dyDescent="0.3">
      <c r="B12" s="9" t="s">
        <v>11</v>
      </c>
      <c r="C12" s="3" t="s">
        <v>12</v>
      </c>
      <c r="D12" s="16">
        <f>D13+D14</f>
        <v>-662926580.98000014</v>
      </c>
    </row>
    <row r="13" spans="1:6" ht="11.25" customHeight="1" x14ac:dyDescent="0.3">
      <c r="B13" s="10" t="s">
        <v>13</v>
      </c>
      <c r="C13" s="3" t="s">
        <v>14</v>
      </c>
      <c r="D13" s="17">
        <v>-794261428.86000013</v>
      </c>
    </row>
    <row r="14" spans="1:6" ht="11.25" customHeight="1" x14ac:dyDescent="0.3">
      <c r="B14" s="10" t="s">
        <v>15</v>
      </c>
      <c r="C14" s="3" t="s">
        <v>16</v>
      </c>
      <c r="D14" s="17">
        <v>131334847.88000004</v>
      </c>
    </row>
    <row r="15" spans="1:6" ht="11.25" customHeight="1" x14ac:dyDescent="0.3">
      <c r="B15" s="8" t="s">
        <v>17</v>
      </c>
      <c r="C15" s="3" t="s">
        <v>18</v>
      </c>
      <c r="D15" s="16">
        <f>-[1]VYPO20_21!D23</f>
        <v>7012849256.1599998</v>
      </c>
    </row>
    <row r="16" spans="1:6" ht="11.25" customHeight="1" x14ac:dyDescent="0.3">
      <c r="B16" s="8" t="s">
        <v>19</v>
      </c>
      <c r="C16" s="3" t="s">
        <v>20</v>
      </c>
      <c r="D16" s="17">
        <v>298660763.37999994</v>
      </c>
    </row>
    <row r="17" spans="2:4" ht="11.25" customHeight="1" x14ac:dyDescent="0.3">
      <c r="B17" s="8" t="s">
        <v>21</v>
      </c>
      <c r="C17" s="3" t="s">
        <v>22</v>
      </c>
      <c r="D17" s="16">
        <f>D18+D21</f>
        <v>-6330089743.1699991</v>
      </c>
    </row>
    <row r="18" spans="2:4" ht="11.25" customHeight="1" x14ac:dyDescent="0.3">
      <c r="B18" s="9" t="s">
        <v>23</v>
      </c>
      <c r="C18" s="3" t="s">
        <v>24</v>
      </c>
      <c r="D18" s="16">
        <f>D19+D20</f>
        <v>-5787564352.1900005</v>
      </c>
    </row>
    <row r="19" spans="2:4" ht="11.25" customHeight="1" x14ac:dyDescent="0.3">
      <c r="B19" s="10" t="s">
        <v>25</v>
      </c>
      <c r="C19" s="3" t="s">
        <v>26</v>
      </c>
      <c r="D19" s="17">
        <v>-6859505125.710001</v>
      </c>
    </row>
    <row r="20" spans="2:4" ht="11.25" customHeight="1" x14ac:dyDescent="0.3">
      <c r="B20" s="10" t="s">
        <v>27</v>
      </c>
      <c r="C20" s="3" t="s">
        <v>28</v>
      </c>
      <c r="D20" s="17">
        <v>1071940773.5200001</v>
      </c>
    </row>
    <row r="21" spans="2:4" ht="11.25" customHeight="1" x14ac:dyDescent="0.3">
      <c r="B21" s="9" t="s">
        <v>29</v>
      </c>
      <c r="C21" s="3" t="s">
        <v>30</v>
      </c>
      <c r="D21" s="16">
        <f>D22+D23</f>
        <v>-542525390.97999883</v>
      </c>
    </row>
    <row r="22" spans="2:4" ht="11.25" customHeight="1" x14ac:dyDescent="0.3">
      <c r="B22" s="10" t="s">
        <v>31</v>
      </c>
      <c r="C22" s="3" t="s">
        <v>32</v>
      </c>
      <c r="D22" s="17">
        <v>-1143358937.8099988</v>
      </c>
    </row>
    <row r="23" spans="2:4" ht="11.25" customHeight="1" x14ac:dyDescent="0.3">
      <c r="B23" s="10" t="s">
        <v>33</v>
      </c>
      <c r="C23" s="3" t="s">
        <v>34</v>
      </c>
      <c r="D23" s="17">
        <v>600833546.82999992</v>
      </c>
    </row>
    <row r="24" spans="2:4" ht="11.25" customHeight="1" x14ac:dyDescent="0.3">
      <c r="B24" s="8" t="s">
        <v>35</v>
      </c>
      <c r="C24" s="3" t="s">
        <v>36</v>
      </c>
      <c r="D24" s="17">
        <v>0</v>
      </c>
    </row>
    <row r="25" spans="2:4" ht="11.25" customHeight="1" x14ac:dyDescent="0.3">
      <c r="B25" s="8" t="s">
        <v>37</v>
      </c>
      <c r="C25" s="3" t="s">
        <v>38</v>
      </c>
      <c r="D25" s="17">
        <v>-205120249.92999998</v>
      </c>
    </row>
    <row r="26" spans="2:4" ht="11.25" customHeight="1" x14ac:dyDescent="0.3">
      <c r="B26" s="8" t="s">
        <v>39</v>
      </c>
      <c r="C26" s="3" t="s">
        <v>40</v>
      </c>
      <c r="D26" s="16">
        <f>D27+D28+D29+D30</f>
        <v>-2359152919.71</v>
      </c>
    </row>
    <row r="27" spans="2:4" ht="11.25" customHeight="1" x14ac:dyDescent="0.3">
      <c r="B27" s="9" t="s">
        <v>41</v>
      </c>
      <c r="C27" s="3" t="s">
        <v>42</v>
      </c>
      <c r="D27" s="17">
        <v>-2502076467.27</v>
      </c>
    </row>
    <row r="28" spans="2:4" ht="11.25" customHeight="1" x14ac:dyDescent="0.3">
      <c r="B28" s="9" t="s">
        <v>43</v>
      </c>
      <c r="C28" s="3" t="s">
        <v>44</v>
      </c>
      <c r="D28" s="17">
        <v>121155677.49000001</v>
      </c>
    </row>
    <row r="29" spans="2:4" ht="11.25" customHeight="1" x14ac:dyDescent="0.3">
      <c r="B29" s="9" t="s">
        <v>45</v>
      </c>
      <c r="C29" s="3" t="s">
        <v>46</v>
      </c>
      <c r="D29" s="17">
        <v>-628205703.11000001</v>
      </c>
    </row>
    <row r="30" spans="2:4" ht="11.25" customHeight="1" x14ac:dyDescent="0.3">
      <c r="B30" s="9" t="s">
        <v>47</v>
      </c>
      <c r="C30" s="3" t="s">
        <v>48</v>
      </c>
      <c r="D30" s="17">
        <v>649973573.18000007</v>
      </c>
    </row>
    <row r="31" spans="2:4" ht="11.25" customHeight="1" x14ac:dyDescent="0.3">
      <c r="B31" s="8" t="s">
        <v>49</v>
      </c>
      <c r="C31" s="3" t="s">
        <v>50</v>
      </c>
      <c r="D31" s="17">
        <v>-1873284047.9399998</v>
      </c>
    </row>
  </sheetData>
  <pageMargins left="0.7" right="0.7" top="0.75" bottom="0.75" header="0.3" footer="0.3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workbookViewId="0">
      <pane xSplit="3" ySplit="6" topLeftCell="D7" activePane="bottomRight" state="frozen"/>
      <selection activeCell="F2" sqref="F2"/>
      <selection pane="topRight" activeCell="F2" sqref="F2"/>
      <selection pane="bottomLeft" activeCell="F2" sqref="F2"/>
      <selection pane="bottomRight" activeCell="B2" sqref="B2"/>
    </sheetView>
  </sheetViews>
  <sheetFormatPr defaultColWidth="9.07421875" defaultRowHeight="11.25" customHeight="1" x14ac:dyDescent="0.25"/>
  <cols>
    <col min="1" max="1" width="9.07421875" style="7"/>
    <col min="2" max="2" width="49.69140625" style="7" customWidth="1"/>
    <col min="3" max="3" width="4.69140625" style="7" customWidth="1"/>
    <col min="4" max="4" width="17.69140625" style="7" customWidth="1"/>
    <col min="5" max="5" width="9.07421875" style="7"/>
    <col min="6" max="6" width="9.84375" style="7" bestFit="1" customWidth="1"/>
    <col min="7" max="16384" width="9.07421875" style="7"/>
  </cols>
  <sheetData>
    <row r="1" spans="1:6" ht="11.25" customHeight="1" x14ac:dyDescent="0.3">
      <c r="A1" s="6" t="s">
        <v>51</v>
      </c>
      <c r="F1" s="14">
        <v>44377</v>
      </c>
    </row>
    <row r="6" spans="1:6" ht="11.25" customHeight="1" x14ac:dyDescent="0.3">
      <c r="B6" s="12"/>
      <c r="C6" s="13" t="s">
        <v>104</v>
      </c>
      <c r="D6" s="3" t="s">
        <v>1</v>
      </c>
    </row>
    <row r="7" spans="1:6" ht="11.25" customHeight="1" x14ac:dyDescent="0.3">
      <c r="B7" s="5" t="s">
        <v>52</v>
      </c>
      <c r="C7" s="3" t="s">
        <v>1</v>
      </c>
      <c r="D7" s="16">
        <f>D8+D15+D22+D23+D24+D31+D36+D37+D42+D46+D47+D48</f>
        <v>1149752465.6199999</v>
      </c>
    </row>
    <row r="8" spans="1:6" ht="11.25" customHeight="1" x14ac:dyDescent="0.3">
      <c r="B8" s="8" t="s">
        <v>3</v>
      </c>
      <c r="C8" s="3" t="s">
        <v>4</v>
      </c>
      <c r="D8" s="16">
        <f>D9+D12</f>
        <v>6360679965.1100006</v>
      </c>
    </row>
    <row r="9" spans="1:6" ht="11.25" customHeight="1" x14ac:dyDescent="0.3">
      <c r="B9" s="9" t="s">
        <v>5</v>
      </c>
      <c r="C9" s="3" t="s">
        <v>6</v>
      </c>
      <c r="D9" s="16">
        <f>D10+D11</f>
        <v>6331318682.9500008</v>
      </c>
    </row>
    <row r="10" spans="1:6" ht="11.25" customHeight="1" x14ac:dyDescent="0.3">
      <c r="B10" s="10" t="s">
        <v>7</v>
      </c>
      <c r="C10" s="3" t="s">
        <v>8</v>
      </c>
      <c r="D10" s="17">
        <v>7552671914.8500004</v>
      </c>
    </row>
    <row r="11" spans="1:6" ht="11.25" customHeight="1" x14ac:dyDescent="0.3">
      <c r="B11" s="10" t="s">
        <v>9</v>
      </c>
      <c r="C11" s="3" t="s">
        <v>10</v>
      </c>
      <c r="D11" s="17">
        <v>-1221353231.9000001</v>
      </c>
    </row>
    <row r="12" spans="1:6" ht="11.25" customHeight="1" x14ac:dyDescent="0.3">
      <c r="B12" s="9" t="s">
        <v>11</v>
      </c>
      <c r="C12" s="3" t="s">
        <v>12</v>
      </c>
      <c r="D12" s="16">
        <f>D13+D14</f>
        <v>29361282.159999982</v>
      </c>
    </row>
    <row r="13" spans="1:6" ht="11.25" customHeight="1" x14ac:dyDescent="0.3">
      <c r="B13" s="10" t="s">
        <v>13</v>
      </c>
      <c r="C13" s="3" t="s">
        <v>14</v>
      </c>
      <c r="D13" s="17">
        <v>17736578.159999982</v>
      </c>
    </row>
    <row r="14" spans="1:6" ht="11.25" customHeight="1" x14ac:dyDescent="0.3">
      <c r="B14" s="10" t="s">
        <v>15</v>
      </c>
      <c r="C14" s="3" t="s">
        <v>16</v>
      </c>
      <c r="D14" s="17">
        <v>11624704</v>
      </c>
    </row>
    <row r="15" spans="1:6" ht="11.25" customHeight="1" x14ac:dyDescent="0.3">
      <c r="B15" s="8" t="s">
        <v>53</v>
      </c>
      <c r="C15" s="3" t="s">
        <v>18</v>
      </c>
      <c r="D15" s="16">
        <f>D16+D17+D20+D21</f>
        <v>1088190848.9300001</v>
      </c>
    </row>
    <row r="16" spans="1:6" ht="11.25" customHeight="1" x14ac:dyDescent="0.3">
      <c r="B16" s="9" t="s">
        <v>54</v>
      </c>
      <c r="C16" s="3" t="s">
        <v>20</v>
      </c>
      <c r="D16" s="17">
        <v>31726360.079999998</v>
      </c>
    </row>
    <row r="17" spans="2:4" ht="11.25" customHeight="1" x14ac:dyDescent="0.3">
      <c r="B17" s="9" t="s">
        <v>55</v>
      </c>
      <c r="C17" s="3" t="s">
        <v>22</v>
      </c>
      <c r="D17" s="16">
        <f>D18+D19</f>
        <v>640516934.12</v>
      </c>
    </row>
    <row r="18" spans="2:4" ht="11.25" customHeight="1" x14ac:dyDescent="0.3">
      <c r="B18" s="10" t="s">
        <v>56</v>
      </c>
      <c r="C18" s="3" t="s">
        <v>24</v>
      </c>
      <c r="D18" s="17">
        <v>2994183.33</v>
      </c>
    </row>
    <row r="19" spans="2:4" ht="11.25" customHeight="1" x14ac:dyDescent="0.3">
      <c r="B19" s="10" t="s">
        <v>57</v>
      </c>
      <c r="C19" s="3" t="s">
        <v>26</v>
      </c>
      <c r="D19" s="17">
        <v>637522750.78999996</v>
      </c>
    </row>
    <row r="20" spans="2:4" ht="11.25" customHeight="1" x14ac:dyDescent="0.3">
      <c r="B20" s="9" t="s">
        <v>58</v>
      </c>
      <c r="C20" s="3" t="s">
        <v>28</v>
      </c>
      <c r="D20" s="17">
        <v>5122918.59</v>
      </c>
    </row>
    <row r="21" spans="2:4" ht="11.25" customHeight="1" x14ac:dyDescent="0.3">
      <c r="B21" s="9" t="s">
        <v>59</v>
      </c>
      <c r="C21" s="3" t="s">
        <v>30</v>
      </c>
      <c r="D21" s="17">
        <v>410824636.13999999</v>
      </c>
    </row>
    <row r="22" spans="2:4" ht="11.25" customHeight="1" x14ac:dyDescent="0.3">
      <c r="B22" s="8" t="s">
        <v>60</v>
      </c>
      <c r="C22" s="3" t="s">
        <v>32</v>
      </c>
      <c r="D22" s="17">
        <v>692597879.93000007</v>
      </c>
    </row>
    <row r="23" spans="2:4" ht="11.25" customHeight="1" x14ac:dyDescent="0.3">
      <c r="B23" s="8" t="s">
        <v>19</v>
      </c>
      <c r="C23" s="3" t="s">
        <v>34</v>
      </c>
      <c r="D23" s="17">
        <v>8251993.6900000013</v>
      </c>
    </row>
    <row r="24" spans="2:4" ht="11.25" customHeight="1" x14ac:dyDescent="0.3">
      <c r="B24" s="8" t="s">
        <v>21</v>
      </c>
      <c r="C24" s="3" t="s">
        <v>36</v>
      </c>
      <c r="D24" s="16">
        <f>D25+D28</f>
        <v>-4156130790.9500008</v>
      </c>
    </row>
    <row r="25" spans="2:4" ht="11.25" customHeight="1" x14ac:dyDescent="0.3">
      <c r="B25" s="9" t="s">
        <v>23</v>
      </c>
      <c r="C25" s="3" t="s">
        <v>38</v>
      </c>
      <c r="D25" s="16">
        <f>D26+D27</f>
        <v>-4038481896.7700005</v>
      </c>
    </row>
    <row r="26" spans="2:4" ht="11.25" customHeight="1" x14ac:dyDescent="0.3">
      <c r="B26" s="10" t="s">
        <v>25</v>
      </c>
      <c r="C26" s="3" t="s">
        <v>40</v>
      </c>
      <c r="D26" s="17">
        <v>-4493250861.0200005</v>
      </c>
    </row>
    <row r="27" spans="2:4" ht="11.25" customHeight="1" x14ac:dyDescent="0.3">
      <c r="B27" s="10" t="s">
        <v>27</v>
      </c>
      <c r="C27" s="3" t="s">
        <v>42</v>
      </c>
      <c r="D27" s="17">
        <v>454768964.25</v>
      </c>
    </row>
    <row r="28" spans="2:4" ht="11.25" customHeight="1" x14ac:dyDescent="0.3">
      <c r="B28" s="9" t="s">
        <v>29</v>
      </c>
      <c r="C28" s="3" t="s">
        <v>44</v>
      </c>
      <c r="D28" s="16">
        <f>D29+D30</f>
        <v>-117648894.18000013</v>
      </c>
    </row>
    <row r="29" spans="2:4" ht="11.25" customHeight="1" x14ac:dyDescent="0.3">
      <c r="B29" s="10" t="s">
        <v>31</v>
      </c>
      <c r="C29" s="3" t="s">
        <v>46</v>
      </c>
      <c r="D29" s="17">
        <v>307571459.24999988</v>
      </c>
    </row>
    <row r="30" spans="2:4" ht="11.25" customHeight="1" x14ac:dyDescent="0.3">
      <c r="B30" s="10" t="s">
        <v>33</v>
      </c>
      <c r="C30" s="3" t="s">
        <v>48</v>
      </c>
      <c r="D30" s="17">
        <v>-425220353.43000001</v>
      </c>
    </row>
    <row r="31" spans="2:4" ht="11.25" customHeight="1" x14ac:dyDescent="0.3">
      <c r="B31" s="8" t="s">
        <v>61</v>
      </c>
      <c r="C31" s="3" t="s">
        <v>50</v>
      </c>
      <c r="D31" s="16">
        <f>D32+D35</f>
        <v>-875019093.78000009</v>
      </c>
    </row>
    <row r="32" spans="2:4" ht="11.25" customHeight="1" x14ac:dyDescent="0.3">
      <c r="B32" s="9" t="s">
        <v>62</v>
      </c>
      <c r="C32" s="3" t="s">
        <v>63</v>
      </c>
      <c r="D32" s="16">
        <f>D33+D34</f>
        <v>-327806870.80999994</v>
      </c>
    </row>
    <row r="33" spans="2:4" ht="11.25" customHeight="1" x14ac:dyDescent="0.3">
      <c r="B33" s="10" t="s">
        <v>64</v>
      </c>
      <c r="C33" s="3" t="s">
        <v>65</v>
      </c>
      <c r="D33" s="17">
        <v>-327806870.80999994</v>
      </c>
    </row>
    <row r="34" spans="2:4" ht="11.25" customHeight="1" x14ac:dyDescent="0.3">
      <c r="B34" s="10" t="s">
        <v>66</v>
      </c>
      <c r="C34" s="3" t="s">
        <v>67</v>
      </c>
      <c r="D34" s="17">
        <v>0</v>
      </c>
    </row>
    <row r="35" spans="2:4" ht="11.25" customHeight="1" x14ac:dyDescent="0.3">
      <c r="B35" s="9" t="s">
        <v>68</v>
      </c>
      <c r="C35" s="3" t="s">
        <v>69</v>
      </c>
      <c r="D35" s="17">
        <v>-547212222.97000015</v>
      </c>
    </row>
    <row r="36" spans="2:4" ht="11.25" customHeight="1" x14ac:dyDescent="0.3">
      <c r="B36" s="8" t="s">
        <v>37</v>
      </c>
      <c r="C36" s="3" t="s">
        <v>70</v>
      </c>
      <c r="D36" s="17">
        <v>-227715758.63</v>
      </c>
    </row>
    <row r="37" spans="2:4" ht="11.25" customHeight="1" x14ac:dyDescent="0.3">
      <c r="B37" s="8" t="s">
        <v>39</v>
      </c>
      <c r="C37" s="3" t="s">
        <v>71</v>
      </c>
      <c r="D37" s="16">
        <f>D38+D39+D40+D41</f>
        <v>-1224775774.2599998</v>
      </c>
    </row>
    <row r="38" spans="2:4" ht="11.25" customHeight="1" x14ac:dyDescent="0.3">
      <c r="B38" s="9" t="s">
        <v>41</v>
      </c>
      <c r="C38" s="3" t="s">
        <v>72</v>
      </c>
      <c r="D38" s="17">
        <v>-1735518859.02</v>
      </c>
    </row>
    <row r="39" spans="2:4" ht="11.25" customHeight="1" x14ac:dyDescent="0.3">
      <c r="B39" s="9" t="s">
        <v>43</v>
      </c>
      <c r="C39" s="3" t="s">
        <v>73</v>
      </c>
      <c r="D39" s="17">
        <v>-89847070.930000007</v>
      </c>
    </row>
    <row r="40" spans="2:4" ht="11.25" customHeight="1" x14ac:dyDescent="0.3">
      <c r="B40" s="9" t="s">
        <v>45</v>
      </c>
      <c r="C40" s="3" t="s">
        <v>74</v>
      </c>
      <c r="D40" s="17">
        <v>-373825358.75</v>
      </c>
    </row>
    <row r="41" spans="2:4" ht="11.25" customHeight="1" x14ac:dyDescent="0.3">
      <c r="B41" s="9" t="s">
        <v>47</v>
      </c>
      <c r="C41" s="3" t="s">
        <v>75</v>
      </c>
      <c r="D41" s="17">
        <v>974415514.44000006</v>
      </c>
    </row>
    <row r="42" spans="2:4" ht="11.25" customHeight="1" x14ac:dyDescent="0.3">
      <c r="B42" s="8" t="s">
        <v>76</v>
      </c>
      <c r="C42" s="3" t="s">
        <v>77</v>
      </c>
      <c r="D42" s="16">
        <f>D43+D44+D45</f>
        <v>-435129547.08000004</v>
      </c>
    </row>
    <row r="43" spans="2:4" ht="11.25" customHeight="1" x14ac:dyDescent="0.3">
      <c r="B43" s="9" t="s">
        <v>78</v>
      </c>
      <c r="C43" s="3" t="s">
        <v>79</v>
      </c>
      <c r="D43" s="17">
        <v>-50526371.099999994</v>
      </c>
    </row>
    <row r="44" spans="2:4" ht="11.25" customHeight="1" x14ac:dyDescent="0.3">
      <c r="B44" s="9" t="s">
        <v>80</v>
      </c>
      <c r="C44" s="3" t="s">
        <v>81</v>
      </c>
      <c r="D44" s="17">
        <v>-32154997.43</v>
      </c>
    </row>
    <row r="45" spans="2:4" ht="11.25" customHeight="1" x14ac:dyDescent="0.3">
      <c r="B45" s="9" t="s">
        <v>82</v>
      </c>
      <c r="C45" s="3" t="s">
        <v>83</v>
      </c>
      <c r="D45" s="17">
        <v>-352448178.55000001</v>
      </c>
    </row>
    <row r="46" spans="2:4" ht="11.25" customHeight="1" x14ac:dyDescent="0.3">
      <c r="B46" s="8" t="s">
        <v>84</v>
      </c>
      <c r="C46" s="3" t="s">
        <v>85</v>
      </c>
      <c r="D46" s="17">
        <v>-66861699.420000002</v>
      </c>
    </row>
    <row r="47" spans="2:4" ht="11.25" customHeight="1" x14ac:dyDescent="0.3">
      <c r="B47" s="8" t="s">
        <v>49</v>
      </c>
      <c r="C47" s="3" t="s">
        <v>86</v>
      </c>
      <c r="D47" s="17">
        <v>-14335557.92</v>
      </c>
    </row>
    <row r="48" spans="2:4" ht="11.25" customHeight="1" x14ac:dyDescent="0.3">
      <c r="B48" s="8" t="s">
        <v>87</v>
      </c>
      <c r="C48" s="3" t="s">
        <v>88</v>
      </c>
      <c r="D48" s="16">
        <f>-[1]VYPO20_21!D18</f>
        <v>0</v>
      </c>
    </row>
  </sheetData>
  <pageMargins left="0" right="0" top="0" bottom="0" header="0" footer="0"/>
  <pageSetup paperSize="9" fitToHeight="0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"/>
  <sheetViews>
    <sheetView workbookViewId="0">
      <pane xSplit="3" ySplit="6" topLeftCell="D7" activePane="bottomRight" state="frozen"/>
      <selection activeCell="F2" sqref="F2"/>
      <selection pane="topRight" activeCell="F2" sqref="F2"/>
      <selection pane="bottomLeft" activeCell="F2" sqref="F2"/>
      <selection pane="bottomRight" activeCell="D3" sqref="D3"/>
    </sheetView>
  </sheetViews>
  <sheetFormatPr defaultColWidth="9.07421875" defaultRowHeight="11.25" customHeight="1" x14ac:dyDescent="0.25"/>
  <cols>
    <col min="1" max="1" width="9.07421875" style="7"/>
    <col min="2" max="2" width="46.69140625" style="7" customWidth="1"/>
    <col min="3" max="3" width="4.69140625" style="7" customWidth="1"/>
    <col min="4" max="4" width="17.69140625" style="7" customWidth="1"/>
    <col min="5" max="5" width="9.07421875" style="7"/>
    <col min="6" max="6" width="9.84375" style="7" bestFit="1" customWidth="1"/>
    <col min="7" max="16384" width="9.07421875" style="7"/>
  </cols>
  <sheetData>
    <row r="1" spans="1:6" ht="11.25" customHeight="1" x14ac:dyDescent="0.3">
      <c r="A1" s="6" t="s">
        <v>89</v>
      </c>
      <c r="F1" s="14">
        <v>44377</v>
      </c>
    </row>
    <row r="6" spans="1:6" ht="11.25" customHeight="1" x14ac:dyDescent="0.3">
      <c r="B6" s="12"/>
      <c r="C6" s="13" t="s">
        <v>104</v>
      </c>
      <c r="D6" s="3" t="s">
        <v>1</v>
      </c>
    </row>
    <row r="7" spans="1:6" ht="11.25" customHeight="1" x14ac:dyDescent="0.3">
      <c r="B7" s="5" t="s">
        <v>90</v>
      </c>
      <c r="C7" s="3" t="s">
        <v>1</v>
      </c>
      <c r="D7" s="16">
        <f>D8+D27+D30+D31</f>
        <v>8313919552.7000074</v>
      </c>
    </row>
    <row r="8" spans="1:6" ht="11.25" customHeight="1" x14ac:dyDescent="0.3">
      <c r="B8" s="8" t="s">
        <v>91</v>
      </c>
      <c r="C8" s="3" t="s">
        <v>4</v>
      </c>
      <c r="D8" s="16">
        <f>D9+D10+D11+D18+D19+D23+D24+D25+D26</f>
        <v>8314998990.7000074</v>
      </c>
    </row>
    <row r="9" spans="1:6" ht="11.25" customHeight="1" x14ac:dyDescent="0.3">
      <c r="B9" s="9" t="s">
        <v>92</v>
      </c>
      <c r="C9" s="3" t="s">
        <v>6</v>
      </c>
      <c r="D9" s="16">
        <f>[1]VYPO20_11!D7</f>
        <v>7508741248.7100058</v>
      </c>
    </row>
    <row r="10" spans="1:6" ht="11.25" customHeight="1" x14ac:dyDescent="0.3">
      <c r="B10" s="9" t="s">
        <v>93</v>
      </c>
      <c r="C10" s="3" t="s">
        <v>8</v>
      </c>
      <c r="D10" s="16">
        <f>[1]VYPO20_12!D7</f>
        <v>1149752465.6199999</v>
      </c>
    </row>
    <row r="11" spans="1:6" ht="11.25" customHeight="1" x14ac:dyDescent="0.3">
      <c r="B11" s="9" t="s">
        <v>53</v>
      </c>
      <c r="C11" s="3" t="s">
        <v>10</v>
      </c>
      <c r="D11" s="16">
        <f>D12+D13+D16+D17</f>
        <v>11506101480.67</v>
      </c>
    </row>
    <row r="12" spans="1:6" ht="11.25" customHeight="1" x14ac:dyDescent="0.3">
      <c r="B12" s="10" t="s">
        <v>54</v>
      </c>
      <c r="C12" s="3" t="s">
        <v>12</v>
      </c>
      <c r="D12" s="17">
        <v>1253190321.8199999</v>
      </c>
    </row>
    <row r="13" spans="1:6" ht="11.25" customHeight="1" x14ac:dyDescent="0.3">
      <c r="B13" s="10" t="s">
        <v>55</v>
      </c>
      <c r="C13" s="3" t="s">
        <v>14</v>
      </c>
      <c r="D13" s="16">
        <f>D14+D15</f>
        <v>160900318.37</v>
      </c>
    </row>
    <row r="14" spans="1:6" ht="11.25" customHeight="1" x14ac:dyDescent="0.3">
      <c r="B14" s="11" t="s">
        <v>56</v>
      </c>
      <c r="C14" s="3" t="s">
        <v>16</v>
      </c>
      <c r="D14" s="17">
        <v>36548898.760000005</v>
      </c>
    </row>
    <row r="15" spans="1:6" ht="11.25" customHeight="1" x14ac:dyDescent="0.3">
      <c r="B15" s="11" t="s">
        <v>57</v>
      </c>
      <c r="C15" s="3" t="s">
        <v>18</v>
      </c>
      <c r="D15" s="17">
        <v>124351419.61</v>
      </c>
    </row>
    <row r="16" spans="1:6" ht="11.25" customHeight="1" x14ac:dyDescent="0.3">
      <c r="B16" s="10" t="s">
        <v>58</v>
      </c>
      <c r="C16" s="3" t="s">
        <v>20</v>
      </c>
      <c r="D16" s="17">
        <v>9376528.5</v>
      </c>
    </row>
    <row r="17" spans="2:4" ht="11.25" customHeight="1" x14ac:dyDescent="0.3">
      <c r="B17" s="10" t="s">
        <v>59</v>
      </c>
      <c r="C17" s="3" t="s">
        <v>22</v>
      </c>
      <c r="D17" s="17">
        <v>10082634311.98</v>
      </c>
    </row>
    <row r="18" spans="2:4" ht="11.25" customHeight="1" x14ac:dyDescent="0.3">
      <c r="B18" s="9" t="s">
        <v>94</v>
      </c>
      <c r="C18" s="3" t="s">
        <v>24</v>
      </c>
      <c r="D18" s="17"/>
    </row>
    <row r="19" spans="2:4" ht="11.25" customHeight="1" x14ac:dyDescent="0.3">
      <c r="B19" s="9" t="s">
        <v>76</v>
      </c>
      <c r="C19" s="3" t="s">
        <v>26</v>
      </c>
      <c r="D19" s="16">
        <f>D20+D21+D22</f>
        <v>-4493252224.5100002</v>
      </c>
    </row>
    <row r="20" spans="2:4" ht="11.25" customHeight="1" x14ac:dyDescent="0.3">
      <c r="B20" s="10" t="s">
        <v>78</v>
      </c>
      <c r="C20" s="3" t="s">
        <v>28</v>
      </c>
      <c r="D20" s="17">
        <v>-93119085.180000007</v>
      </c>
    </row>
    <row r="21" spans="2:4" ht="11.25" customHeight="1" x14ac:dyDescent="0.3">
      <c r="B21" s="10" t="s">
        <v>80</v>
      </c>
      <c r="C21" s="3" t="s">
        <v>30</v>
      </c>
      <c r="D21" s="17">
        <v>-21560296.25</v>
      </c>
    </row>
    <row r="22" spans="2:4" ht="11.25" customHeight="1" x14ac:dyDescent="0.3">
      <c r="B22" s="10" t="s">
        <v>82</v>
      </c>
      <c r="C22" s="3" t="s">
        <v>32</v>
      </c>
      <c r="D22" s="17">
        <v>-4378572843.0799999</v>
      </c>
    </row>
    <row r="23" spans="2:4" ht="11.25" customHeight="1" x14ac:dyDescent="0.3">
      <c r="B23" s="9" t="s">
        <v>95</v>
      </c>
      <c r="C23" s="3" t="s">
        <v>34</v>
      </c>
      <c r="D23" s="17">
        <v>-7012849256.1599998</v>
      </c>
    </row>
    <row r="24" spans="2:4" ht="11.25" customHeight="1" x14ac:dyDescent="0.3">
      <c r="B24" s="9" t="s">
        <v>96</v>
      </c>
      <c r="C24" s="3" t="s">
        <v>36</v>
      </c>
      <c r="D24" s="17">
        <v>7402493.4900000012</v>
      </c>
    </row>
    <row r="25" spans="2:4" ht="11.25" customHeight="1" x14ac:dyDescent="0.3">
      <c r="B25" s="9" t="s">
        <v>97</v>
      </c>
      <c r="C25" s="3" t="s">
        <v>38</v>
      </c>
      <c r="D25" s="17">
        <v>-16808186.400000002</v>
      </c>
    </row>
    <row r="26" spans="2:4" ht="11.25" customHeight="1" x14ac:dyDescent="0.3">
      <c r="B26" s="9" t="s">
        <v>98</v>
      </c>
      <c r="C26" s="3" t="s">
        <v>40</v>
      </c>
      <c r="D26" s="17">
        <v>-334089030.71999991</v>
      </c>
    </row>
    <row r="27" spans="2:4" ht="11.25" customHeight="1" x14ac:dyDescent="0.3">
      <c r="B27" s="8" t="s">
        <v>99</v>
      </c>
      <c r="C27" s="3" t="s">
        <v>42</v>
      </c>
      <c r="D27" s="16">
        <f>D28+D29</f>
        <v>0</v>
      </c>
    </row>
    <row r="28" spans="2:4" ht="11.25" customHeight="1" x14ac:dyDescent="0.3">
      <c r="B28" s="9" t="s">
        <v>100</v>
      </c>
      <c r="C28" s="3" t="s">
        <v>44</v>
      </c>
      <c r="D28" s="17">
        <v>0</v>
      </c>
    </row>
    <row r="29" spans="2:4" ht="11.25" customHeight="1" x14ac:dyDescent="0.3">
      <c r="B29" s="9" t="s">
        <v>101</v>
      </c>
      <c r="C29" s="3" t="s">
        <v>46</v>
      </c>
      <c r="D29" s="17">
        <v>0</v>
      </c>
    </row>
    <row r="30" spans="2:4" ht="11.25" customHeight="1" x14ac:dyDescent="0.3">
      <c r="B30" s="8" t="s">
        <v>102</v>
      </c>
      <c r="C30" s="3" t="s">
        <v>48</v>
      </c>
      <c r="D30" s="17">
        <v>0</v>
      </c>
    </row>
    <row r="31" spans="2:4" ht="11.25" customHeight="1" x14ac:dyDescent="0.3">
      <c r="B31" s="8" t="s">
        <v>103</v>
      </c>
      <c r="C31" s="3" t="s">
        <v>50</v>
      </c>
      <c r="D31" s="17">
        <v>-1079438</v>
      </c>
    </row>
  </sheetData>
  <pageMargins left="0" right="0" top="0" bottom="0" header="0" footer="0"/>
  <pageSetup paperSize="9" fitToHeight="0" orientation="portrait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989174E9C0EC4A912DBE8359A54343" ma:contentTypeVersion="1" ma:contentTypeDescription="Vytvoří nový dokument" ma:contentTypeScope="" ma:versionID="e0a81f6cd01de091c568656b4c6503f5">
  <xsd:schema xmlns:xsd="http://www.w3.org/2001/XMLSchema" xmlns:xs="http://www.w3.org/2001/XMLSchema" xmlns:p="http://schemas.microsoft.com/office/2006/metadata/properties" xmlns:ns2="11afc535-a926-455b-af7c-6ef90436a94f" targetNamespace="http://schemas.microsoft.com/office/2006/metadata/properties" ma:root="true" ma:fieldsID="80e31d5ef3d6fcdf0f5848dab8eaf742" ns2:_="">
    <xsd:import namespace="11afc535-a926-455b-af7c-6ef90436a94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fc535-a926-455b-af7c-6ef90436a9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3A5BA6-3337-4E84-A730-3B1EA73945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afc535-a926-455b-af7c-6ef90436a9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B64DF7-DB6F-4400-AA98-344E59BD212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1afc535-a926-455b-af7c-6ef90436a94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7524217-8549-437A-9845-D770BFBEFB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VYPO20_11</vt:lpstr>
      <vt:lpstr>VYPO20_12</vt:lpstr>
      <vt:lpstr>VYPO20_21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ZAM\mondracek</dc:creator>
  <cp:lastModifiedBy>Ondráček Milan</cp:lastModifiedBy>
  <dcterms:created xsi:type="dcterms:W3CDTF">2019-09-17T08:52:48Z</dcterms:created>
  <dcterms:modified xsi:type="dcterms:W3CDTF">2021-08-01T10:31:00Z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ContentTypeId">
    <vt:lpwstr>0x010100B4989174E9C0EC4A912DBE8359A54343</vt:lpwstr>
  </property>
</Properties>
</file>