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3\KOOP\30092023\"/>
    </mc:Choice>
  </mc:AlternateContent>
  <xr:revisionPtr revIDLastSave="0" documentId="13_ncr:1_{8B0B3ED8-56F7-4D82-85AA-101097740F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OPO10_11" sheetId="1" r:id="rId1"/>
    <sheet name="ROPO10_2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F50" i="2"/>
  <c r="F40" i="2"/>
  <c r="F35" i="2"/>
  <c r="D34" i="2"/>
  <c r="D33" i="2"/>
  <c r="D32" i="2"/>
  <c r="F31" i="2"/>
  <c r="E31" i="2"/>
  <c r="D30" i="2"/>
  <c r="D29" i="2"/>
  <c r="F28" i="2"/>
  <c r="E28" i="2"/>
  <c r="D27" i="2"/>
  <c r="D26" i="2"/>
  <c r="F25" i="2"/>
  <c r="E25" i="2"/>
  <c r="D24" i="2"/>
  <c r="D23" i="2"/>
  <c r="D22" i="2"/>
  <c r="F21" i="2"/>
  <c r="E21" i="2"/>
  <c r="F9" i="2"/>
  <c r="D48" i="1"/>
  <c r="D47" i="1"/>
  <c r="D46" i="1"/>
  <c r="D45" i="1"/>
  <c r="F44" i="1"/>
  <c r="E44" i="1"/>
  <c r="E42" i="1" s="1"/>
  <c r="D43" i="1"/>
  <c r="D41" i="1"/>
  <c r="D40" i="1"/>
  <c r="D39" i="1"/>
  <c r="F38" i="1"/>
  <c r="E38" i="1"/>
  <c r="D37" i="1"/>
  <c r="D36" i="1"/>
  <c r="D35" i="1"/>
  <c r="D34" i="1"/>
  <c r="D33" i="1"/>
  <c r="F32" i="1"/>
  <c r="E32" i="1"/>
  <c r="E31" i="1" s="1"/>
  <c r="D30" i="1"/>
  <c r="D29" i="1"/>
  <c r="D28" i="1"/>
  <c r="D27" i="1"/>
  <c r="D26" i="1"/>
  <c r="D25" i="1"/>
  <c r="D24" i="1"/>
  <c r="D23" i="1"/>
  <c r="F22" i="1"/>
  <c r="E22" i="1"/>
  <c r="E20" i="1" s="1"/>
  <c r="D21" i="1"/>
  <c r="D19" i="1"/>
  <c r="D18" i="1"/>
  <c r="D17" i="1"/>
  <c r="D16" i="1"/>
  <c r="F15" i="1"/>
  <c r="E15" i="1"/>
  <c r="D14" i="1"/>
  <c r="D13" i="1"/>
  <c r="D11" i="1"/>
  <c r="D10" i="1"/>
  <c r="D9" i="1"/>
  <c r="D38" i="1" l="1"/>
  <c r="D31" i="2"/>
  <c r="D28" i="2"/>
  <c r="D44" i="1"/>
  <c r="D25" i="2"/>
  <c r="D21" i="2"/>
  <c r="D32" i="1"/>
  <c r="E20" i="2"/>
  <c r="F20" i="2"/>
  <c r="D22" i="1"/>
  <c r="E12" i="1"/>
  <c r="E8" i="1" s="1"/>
  <c r="D15" i="1"/>
  <c r="F31" i="1"/>
  <c r="D31" i="1" s="1"/>
  <c r="F20" i="1"/>
  <c r="D20" i="1" s="1"/>
  <c r="F42" i="1"/>
  <c r="D42" i="1" s="1"/>
  <c r="D20" i="2" l="1"/>
  <c r="F8" i="2"/>
  <c r="F12" i="1"/>
  <c r="D12" i="1" l="1"/>
  <c r="F8" i="1"/>
  <c r="D8" i="1" s="1"/>
</calcChain>
</file>

<file path=xl/sharedStrings.xml><?xml version="1.0" encoding="utf-8"?>
<sst xmlns="http://schemas.openxmlformats.org/spreadsheetml/2006/main" count="250" uniqueCount="141">
  <si>
    <t>1</t>
  </si>
  <si>
    <t>Údaj nekompenzovaný o opravné položky a oprávky ∑</t>
  </si>
  <si>
    <t>Opravné položky a oprávky</t>
  </si>
  <si>
    <t>Údaj kompenzovaný o opravné položky a oprávky</t>
  </si>
  <si>
    <t>@</t>
  </si>
  <si>
    <t>2</t>
  </si>
  <si>
    <t>3</t>
  </si>
  <si>
    <t>Aktiva celkem ∑</t>
  </si>
  <si>
    <t>Pohledávky za upsaný základní kapitál</t>
  </si>
  <si>
    <t>Dlouhodobý nehmotný majetek</t>
  </si>
  <si>
    <t>z toho goodwill</t>
  </si>
  <si>
    <t>4</t>
  </si>
  <si>
    <t>Investice ∑</t>
  </si>
  <si>
    <t>5</t>
  </si>
  <si>
    <t>Pozemky a stavby</t>
  </si>
  <si>
    <t>6</t>
  </si>
  <si>
    <t>provozní investice</t>
  </si>
  <si>
    <t>7</t>
  </si>
  <si>
    <t>Investice v podnikatelských seskupeních ∑</t>
  </si>
  <si>
    <t>8</t>
  </si>
  <si>
    <t>Podíly v ovládaných osobách</t>
  </si>
  <si>
    <t>9</t>
  </si>
  <si>
    <t>Dluhové CP vydané ovládanými osobami a zápůjčky a úvěry těmto osobám</t>
  </si>
  <si>
    <t>10</t>
  </si>
  <si>
    <t>Podíly s podstatným vlivem</t>
  </si>
  <si>
    <t>11</t>
  </si>
  <si>
    <t>Dluhové CP vydané os., ve kterých má úč. jedn. podst. vliv</t>
  </si>
  <si>
    <t>12</t>
  </si>
  <si>
    <t>Jiné investice ∑</t>
  </si>
  <si>
    <t>13</t>
  </si>
  <si>
    <t>Akcie a ostatní CP s proměnlivým výnosem, ostatní podíly</t>
  </si>
  <si>
    <t>14</t>
  </si>
  <si>
    <t>Dluhové cenné papíry ∑</t>
  </si>
  <si>
    <t>15</t>
  </si>
  <si>
    <t>Dluhové cenné papíry oceňované reálnou hodnotou</t>
  </si>
  <si>
    <t>16</t>
  </si>
  <si>
    <t>Dluhové cenné papíry držené do splatnosti</t>
  </si>
  <si>
    <t>17</t>
  </si>
  <si>
    <t>Investice v investičních sdruženích</t>
  </si>
  <si>
    <t>18</t>
  </si>
  <si>
    <t>Ostatní zápůjčky a úvěry</t>
  </si>
  <si>
    <t>19</t>
  </si>
  <si>
    <t>Depozita u finančních institucí</t>
  </si>
  <si>
    <t>20</t>
  </si>
  <si>
    <t>Ostatní investice</t>
  </si>
  <si>
    <t>21</t>
  </si>
  <si>
    <t>Depozita při aktivním zajištění</t>
  </si>
  <si>
    <t>22</t>
  </si>
  <si>
    <t>Investice životního pojištění, je-li nositelem inv. rizika pojistník</t>
  </si>
  <si>
    <t>23</t>
  </si>
  <si>
    <t>Dlužníci ∑</t>
  </si>
  <si>
    <t>24</t>
  </si>
  <si>
    <t>Pohledávky z operací přímého pojištění ∑</t>
  </si>
  <si>
    <t>25</t>
  </si>
  <si>
    <t>Pojistníci</t>
  </si>
  <si>
    <t>26</t>
  </si>
  <si>
    <t>Pojišťovací zprostředkovatelé</t>
  </si>
  <si>
    <t>27</t>
  </si>
  <si>
    <t>Pohledávky z operací zajištění</t>
  </si>
  <si>
    <t>28</t>
  </si>
  <si>
    <t>Ostatní pohledávky</t>
  </si>
  <si>
    <t>29</t>
  </si>
  <si>
    <t>z toho odložená daňová pohledávka</t>
  </si>
  <si>
    <t>30</t>
  </si>
  <si>
    <t>Ostatní aktiva ∑</t>
  </si>
  <si>
    <t>31</t>
  </si>
  <si>
    <t>Dlouhodobý hm. majetek, jiný než pozemky a stavby, a zásoby</t>
  </si>
  <si>
    <t>32</t>
  </si>
  <si>
    <t>Hotovost na účtech u fin. institucí a hotovost v pokladně</t>
  </si>
  <si>
    <t>33</t>
  </si>
  <si>
    <t>Jiná aktiva</t>
  </si>
  <si>
    <t>34</t>
  </si>
  <si>
    <t>Přechodné účty aktiv ∑</t>
  </si>
  <si>
    <t>35</t>
  </si>
  <si>
    <t>Naběhlé úroky a nájemné</t>
  </si>
  <si>
    <t>36</t>
  </si>
  <si>
    <t>Odložené pořizovací náklady na pojistné smlouvy ∑</t>
  </si>
  <si>
    <t>37</t>
  </si>
  <si>
    <t>Odložené pořizovací nákl. na poj. smlouvy v živ. poj.</t>
  </si>
  <si>
    <t>38</t>
  </si>
  <si>
    <t>Odložené pořizovací nákl. na poj. smlouvy v neživ. poj.</t>
  </si>
  <si>
    <t>39</t>
  </si>
  <si>
    <t>Ostatní přechodné účty aktiv</t>
  </si>
  <si>
    <t>40</t>
  </si>
  <si>
    <t>z toho dohadné položky aktivní</t>
  </si>
  <si>
    <t>41</t>
  </si>
  <si>
    <t>Hrubá hodnota ∑</t>
  </si>
  <si>
    <t>Hodnota zajištění</t>
  </si>
  <si>
    <t>Čistá hodnota</t>
  </si>
  <si>
    <t>Pasiva celkem ∑</t>
  </si>
  <si>
    <t>X</t>
  </si>
  <si>
    <t>Vlastní kapitál ∑</t>
  </si>
  <si>
    <t>Základní kapitál</t>
  </si>
  <si>
    <t>z toho změny základního kapitálu</t>
  </si>
  <si>
    <t>Emisní ážio</t>
  </si>
  <si>
    <t>Rezervní fond na nové ocenění</t>
  </si>
  <si>
    <t>Ostatní kapitálové fondy</t>
  </si>
  <si>
    <t>z toho oceňovací rozdíly z ocenění reálnou hodnotou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</si>
  <si>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</si>
  <si>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</si>
  <si>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</si>
  <si>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</si>
  <si>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 ∑</t>
  </si>
  <si>
    <t>Rezerva na nezasloužené pojistné ∑</t>
  </si>
  <si>
    <t>Rezerva na nezasl. pojistné vztahující se k poj. odv. ŽP</t>
  </si>
  <si>
    <t>Rezerva na nezasl. pojistné vztahující se k poj. odv. NP</t>
  </si>
  <si>
    <t>Rezerva na životní pojištění</t>
  </si>
  <si>
    <t>Rezerva na pojistná plnění nevyřízených pojistných událostí ∑</t>
  </si>
  <si>
    <t>Rezerva na pojistná plnění nevyř. pojist. událostí vztahující se k poj. odv. ŽP</t>
  </si>
  <si>
    <t>Rezerva na pojistná plnění nevyř. pojist. událostí vztahující se k poj. odv. NP</t>
  </si>
  <si>
    <t>Rezerva na bonusy a slevy ∑</t>
  </si>
  <si>
    <t>Rezerva na bonusy a slevy vztahující se k poj. odv. ŽP</t>
  </si>
  <si>
    <t>Rezerva na bonusy a slevy vztahující se k poj. odv. NP</t>
  </si>
  <si>
    <t>Ostatní technické rezervy ∑</t>
  </si>
  <si>
    <t>Ostatní technické rezervy vztahující se k poj. odv. ŽP</t>
  </si>
  <si>
    <t>Ostatní technické rezervy vztahující se k poj. odv. NP</t>
  </si>
  <si>
    <t>Technické rezervy u ŽP, kde jsou nositelem inv. rizika pojistníci</t>
  </si>
  <si>
    <t>Rezervy ∑</t>
  </si>
  <si>
    <t>Rezerva na penzijní a podobné závazky</t>
  </si>
  <si>
    <t>Rezerva na daně</t>
  </si>
  <si>
    <t>Ostatní rezervy</t>
  </si>
  <si>
    <t>Depozita při pasivním zajištění</t>
  </si>
  <si>
    <t>Věřitelé ∑</t>
  </si>
  <si>
    <t>Závazky z operací přímého pojištění</t>
  </si>
  <si>
    <t>Závazky z operací zajištění</t>
  </si>
  <si>
    <t>Závazky z dluhových cenných papírů</t>
  </si>
  <si>
    <t>z toho směnitelné (konvertibilní) dluhopisy</t>
  </si>
  <si>
    <t>Závazky vůči finančním institucím</t>
  </si>
  <si>
    <t>Ostatní závazky</t>
  </si>
  <si>
    <t>z toho daňové závazky a závazky ze sociálního zabezpečení</t>
  </si>
  <si>
    <t>Garanční fond Kanceláře</t>
  </si>
  <si>
    <t>Fond zábrany škod</t>
  </si>
  <si>
    <t>42</t>
  </si>
  <si>
    <t>Přechodné účty pasiv ∑</t>
  </si>
  <si>
    <t>43</t>
  </si>
  <si>
    <t>Výdaje příštích období a výnosy příštích období</t>
  </si>
  <si>
    <t>44</t>
  </si>
  <si>
    <t>Ostatní přechodné účty pasiv</t>
  </si>
  <si>
    <t>45</t>
  </si>
  <si>
    <t>z toho dohadné položky pasivní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</si>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</sst>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5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/>
    <xf numFmtId="49" fontId="2" fillId="0" borderId="0" xfId="0" applyNumberFormat="1" applyFont="1"/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9" fontId="2" fillId="0" borderId="1" xfId="0" applyNumberFormat="1" applyFont="1" applyBorder="1" applyAlignment="1">
      <alignment horizontal="left" indent="3"/>
    </xf>
    <xf numFmtId="49" fontId="2" fillId="0" borderId="1" xfId="0" applyNumberFormat="1" applyFont="1" applyBorder="1" applyAlignment="1">
      <alignment horizontal="left" indent="4"/>
    </xf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4" fontId="3" fillId="0" borderId="0" xfId="0" applyNumberFormat="1" applyFont="1"/>
  </cellXfs>
  <cellStyles count="1">
    <cellStyle name="Normální" xfId="0" builtinId="0" customBuiltin="1"/>
  </cellStyles>
  <dxfs count="4"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B1:G111"/>
  <sheetViews>
    <sheetView tabSelected="1" workbookViewId="0">
      <pane xSplit="3" ySplit="7" topLeftCell="D8" activePane="bottomRight" state="frozen"/>
      <selection pane="topRight" activeCell="F1" sqref="F1"/>
      <selection pane="bottomLeft" activeCell="F1" sqref="F1"/>
      <selection pane="bottomRight" activeCell="F10" sqref="F10"/>
    </sheetView>
  </sheetViews>
  <sheetFormatPr defaultColWidth="9.140625" defaultRowHeight="11.25" x14ac:dyDescent="0.2"/>
  <cols>
    <col min="1" max="1" width="16.85546875" style="1" customWidth="1"/>
    <col min="2" max="2" width="53.85546875" style="1" bestFit="1" customWidth="1"/>
    <col min="3" max="3" width="8.7109375" style="1" customWidth="1"/>
    <col min="4" max="6" width="16.7109375" style="1" customWidth="1"/>
    <col min="7" max="7" width="10.42578125" style="1" bestFit="1" customWidth="1"/>
    <col min="8" max="16384" width="9.140625" style="1"/>
  </cols>
  <sheetData>
    <row r="1" spans="2:7" ht="14.25" customHeight="1" x14ac:dyDescent="0.2">
      <c r="F1" s="16">
        <v>45199</v>
      </c>
    </row>
    <row r="5" spans="2:7" s="10" customFormat="1" x14ac:dyDescent="0.25"/>
    <row r="6" spans="2:7" s="10" customFormat="1" ht="33.75" x14ac:dyDescent="0.25">
      <c r="D6" s="11" t="s">
        <v>1</v>
      </c>
      <c r="E6" s="11" t="s">
        <v>2</v>
      </c>
      <c r="F6" s="11" t="s">
        <v>3</v>
      </c>
    </row>
    <row r="7" spans="2:7" x14ac:dyDescent="0.2">
      <c r="C7" s="8" t="s">
        <v>4</v>
      </c>
      <c r="D7" s="9" t="s">
        <v>0</v>
      </c>
      <c r="E7" s="9" t="s">
        <v>5</v>
      </c>
      <c r="F7" s="9" t="s">
        <v>6</v>
      </c>
      <c r="G7" s="10"/>
    </row>
    <row r="8" spans="2:7" x14ac:dyDescent="0.2">
      <c r="B8" s="2" t="s">
        <v>7</v>
      </c>
      <c r="C8" s="9" t="s">
        <v>0</v>
      </c>
      <c r="D8" s="14">
        <f t="shared" ref="D8:D48" si="0">F8+E8</f>
        <v>101002635238.94002</v>
      </c>
      <c r="E8" s="14">
        <f>E9+E10+E12+E30+E31+E38+E42</f>
        <v>5511647376.8299999</v>
      </c>
      <c r="F8" s="14">
        <f>F9+F10+F12+F30+F31+F38+F42</f>
        <v>95490987862.110016</v>
      </c>
      <c r="G8" s="10"/>
    </row>
    <row r="9" spans="2:7" x14ac:dyDescent="0.2">
      <c r="B9" s="4" t="s">
        <v>8</v>
      </c>
      <c r="C9" s="9" t="s">
        <v>5</v>
      </c>
      <c r="D9" s="14">
        <f t="shared" si="0"/>
        <v>0</v>
      </c>
      <c r="E9" s="15">
        <v>0</v>
      </c>
      <c r="F9" s="15">
        <v>0</v>
      </c>
      <c r="G9" s="10"/>
    </row>
    <row r="10" spans="2:7" x14ac:dyDescent="0.2">
      <c r="B10" s="4" t="s">
        <v>9</v>
      </c>
      <c r="C10" s="9" t="s">
        <v>6</v>
      </c>
      <c r="D10" s="14">
        <f t="shared" si="0"/>
        <v>3809205949.4099994</v>
      </c>
      <c r="E10" s="15">
        <v>2891822487.1799998</v>
      </c>
      <c r="F10" s="15">
        <v>917383462.22999966</v>
      </c>
      <c r="G10" s="10"/>
    </row>
    <row r="11" spans="2:7" x14ac:dyDescent="0.2">
      <c r="B11" s="5" t="s">
        <v>10</v>
      </c>
      <c r="C11" s="9" t="s">
        <v>11</v>
      </c>
      <c r="D11" s="14">
        <f t="shared" si="0"/>
        <v>0</v>
      </c>
      <c r="E11" s="15">
        <v>0</v>
      </c>
      <c r="F11" s="15">
        <v>0</v>
      </c>
      <c r="G11" s="10"/>
    </row>
    <row r="12" spans="2:7" x14ac:dyDescent="0.2">
      <c r="B12" s="4" t="s">
        <v>12</v>
      </c>
      <c r="C12" s="9" t="s">
        <v>13</v>
      </c>
      <c r="D12" s="14">
        <f t="shared" si="0"/>
        <v>65440376802.960007</v>
      </c>
      <c r="E12" s="14">
        <f>E13+E15+E20+E29</f>
        <v>1244763728.1200001</v>
      </c>
      <c r="F12" s="14">
        <f>F13+F15+F20+F29</f>
        <v>64195613074.840004</v>
      </c>
      <c r="G12" s="10"/>
    </row>
    <row r="13" spans="2:7" x14ac:dyDescent="0.2">
      <c r="B13" s="5" t="s">
        <v>14</v>
      </c>
      <c r="C13" s="9" t="s">
        <v>15</v>
      </c>
      <c r="D13" s="14">
        <f t="shared" si="0"/>
        <v>2841885991.3499999</v>
      </c>
      <c r="E13" s="15">
        <v>1244763728.1200001</v>
      </c>
      <c r="F13" s="15">
        <v>1597122263.2299998</v>
      </c>
      <c r="G13" s="10"/>
    </row>
    <row r="14" spans="2:7" x14ac:dyDescent="0.2">
      <c r="B14" s="6" t="s">
        <v>16</v>
      </c>
      <c r="C14" s="9" t="s">
        <v>17</v>
      </c>
      <c r="D14" s="14">
        <f t="shared" si="0"/>
        <v>2027542362.5099998</v>
      </c>
      <c r="E14" s="15">
        <v>1177842064.8400002</v>
      </c>
      <c r="F14" s="15">
        <v>849700297.66999972</v>
      </c>
      <c r="G14" s="10"/>
    </row>
    <row r="15" spans="2:7" x14ac:dyDescent="0.2">
      <c r="B15" s="5" t="s">
        <v>18</v>
      </c>
      <c r="C15" s="9" t="s">
        <v>19</v>
      </c>
      <c r="D15" s="14">
        <f t="shared" si="0"/>
        <v>5317094788.3400002</v>
      </c>
      <c r="E15" s="14">
        <f>E16+E17+E18+E19</f>
        <v>0</v>
      </c>
      <c r="F15" s="14">
        <f>F16+F17+F18+F19</f>
        <v>5317094788.3400002</v>
      </c>
      <c r="G15" s="10"/>
    </row>
    <row r="16" spans="2:7" x14ac:dyDescent="0.2">
      <c r="B16" s="6" t="s">
        <v>20</v>
      </c>
      <c r="C16" s="9" t="s">
        <v>21</v>
      </c>
      <c r="D16" s="14">
        <f t="shared" si="0"/>
        <v>4985958883.46</v>
      </c>
      <c r="E16" s="15">
        <v>0</v>
      </c>
      <c r="F16" s="15">
        <v>4985958883.46</v>
      </c>
      <c r="G16" s="10"/>
    </row>
    <row r="17" spans="2:7" x14ac:dyDescent="0.2">
      <c r="B17" s="6" t="s">
        <v>22</v>
      </c>
      <c r="C17" s="9" t="s">
        <v>23</v>
      </c>
      <c r="D17" s="14">
        <f t="shared" si="0"/>
        <v>331135904.87999994</v>
      </c>
      <c r="E17" s="15">
        <v>0</v>
      </c>
      <c r="F17" s="15">
        <v>331135904.87999994</v>
      </c>
      <c r="G17" s="10"/>
    </row>
    <row r="18" spans="2:7" x14ac:dyDescent="0.2">
      <c r="B18" s="6" t="s">
        <v>24</v>
      </c>
      <c r="C18" s="9" t="s">
        <v>25</v>
      </c>
      <c r="D18" s="14">
        <f t="shared" si="0"/>
        <v>0</v>
      </c>
      <c r="E18" s="15">
        <v>0</v>
      </c>
      <c r="F18" s="15">
        <v>0</v>
      </c>
      <c r="G18" s="10"/>
    </row>
    <row r="19" spans="2:7" x14ac:dyDescent="0.2">
      <c r="B19" s="6" t="s">
        <v>26</v>
      </c>
      <c r="C19" s="9" t="s">
        <v>27</v>
      </c>
      <c r="D19" s="14">
        <f t="shared" si="0"/>
        <v>0</v>
      </c>
      <c r="E19" s="15">
        <v>0</v>
      </c>
      <c r="F19" s="15">
        <v>0</v>
      </c>
      <c r="G19" s="10"/>
    </row>
    <row r="20" spans="2:7" x14ac:dyDescent="0.2">
      <c r="B20" s="5" t="s">
        <v>28</v>
      </c>
      <c r="C20" s="9" t="s">
        <v>29</v>
      </c>
      <c r="D20" s="14">
        <f t="shared" si="0"/>
        <v>57281396023.270004</v>
      </c>
      <c r="E20" s="14">
        <f>E21+E22+E25+E26+E27+E28</f>
        <v>0</v>
      </c>
      <c r="F20" s="14">
        <f>F21+F22+F25+F26+F27+F28</f>
        <v>57281396023.270004</v>
      </c>
      <c r="G20" s="10"/>
    </row>
    <row r="21" spans="2:7" x14ac:dyDescent="0.2">
      <c r="B21" s="6" t="s">
        <v>30</v>
      </c>
      <c r="C21" s="9" t="s">
        <v>31</v>
      </c>
      <c r="D21" s="14">
        <f t="shared" si="0"/>
        <v>3562431099.8300009</v>
      </c>
      <c r="E21" s="15">
        <v>0</v>
      </c>
      <c r="F21" s="15">
        <v>3562431099.8300009</v>
      </c>
      <c r="G21" s="10"/>
    </row>
    <row r="22" spans="2:7" x14ac:dyDescent="0.2">
      <c r="B22" s="6" t="s">
        <v>32</v>
      </c>
      <c r="C22" s="9" t="s">
        <v>33</v>
      </c>
      <c r="D22" s="14">
        <f t="shared" si="0"/>
        <v>48654608748.800003</v>
      </c>
      <c r="E22" s="14">
        <f>E23+E24</f>
        <v>0</v>
      </c>
      <c r="F22" s="14">
        <f>F23+F24</f>
        <v>48654608748.800003</v>
      </c>
      <c r="G22" s="10"/>
    </row>
    <row r="23" spans="2:7" x14ac:dyDescent="0.2">
      <c r="B23" s="7" t="s">
        <v>34</v>
      </c>
      <c r="C23" s="9" t="s">
        <v>35</v>
      </c>
      <c r="D23" s="14">
        <f t="shared" si="0"/>
        <v>17281565773.450001</v>
      </c>
      <c r="E23" s="15">
        <v>0</v>
      </c>
      <c r="F23" s="15">
        <v>17281565773.450001</v>
      </c>
      <c r="G23" s="10"/>
    </row>
    <row r="24" spans="2:7" x14ac:dyDescent="0.2">
      <c r="B24" s="7" t="s">
        <v>36</v>
      </c>
      <c r="C24" s="9" t="s">
        <v>37</v>
      </c>
      <c r="D24" s="14">
        <f t="shared" si="0"/>
        <v>31373042975.350006</v>
      </c>
      <c r="E24" s="15"/>
      <c r="F24" s="15">
        <v>31373042975.350006</v>
      </c>
      <c r="G24" s="10"/>
    </row>
    <row r="25" spans="2:7" x14ac:dyDescent="0.2">
      <c r="B25" s="6" t="s">
        <v>38</v>
      </c>
      <c r="C25" s="9" t="s">
        <v>39</v>
      </c>
      <c r="D25" s="14">
        <f t="shared" si="0"/>
        <v>0</v>
      </c>
      <c r="E25" s="15">
        <v>0</v>
      </c>
      <c r="F25" s="15">
        <v>0</v>
      </c>
      <c r="G25" s="10"/>
    </row>
    <row r="26" spans="2:7" x14ac:dyDescent="0.2">
      <c r="B26" s="6" t="s">
        <v>40</v>
      </c>
      <c r="C26" s="9" t="s">
        <v>41</v>
      </c>
      <c r="D26" s="14">
        <f t="shared" si="0"/>
        <v>2757065312.5</v>
      </c>
      <c r="E26" s="15">
        <v>0</v>
      </c>
      <c r="F26" s="15">
        <v>2757065312.5</v>
      </c>
      <c r="G26" s="10"/>
    </row>
    <row r="27" spans="2:7" x14ac:dyDescent="0.2">
      <c r="B27" s="6" t="s">
        <v>42</v>
      </c>
      <c r="C27" s="9" t="s">
        <v>43</v>
      </c>
      <c r="D27" s="14">
        <f t="shared" si="0"/>
        <v>2175478383.3299999</v>
      </c>
      <c r="E27" s="15">
        <v>0</v>
      </c>
      <c r="F27" s="15">
        <v>2175478383.3299999</v>
      </c>
      <c r="G27" s="10"/>
    </row>
    <row r="28" spans="2:7" x14ac:dyDescent="0.2">
      <c r="B28" s="6" t="s">
        <v>44</v>
      </c>
      <c r="C28" s="9" t="s">
        <v>45</v>
      </c>
      <c r="D28" s="14">
        <f t="shared" si="0"/>
        <v>131812478.81</v>
      </c>
      <c r="E28" s="15">
        <v>0</v>
      </c>
      <c r="F28" s="15">
        <v>131812478.81</v>
      </c>
      <c r="G28" s="10"/>
    </row>
    <row r="29" spans="2:7" x14ac:dyDescent="0.2">
      <c r="B29" s="5" t="s">
        <v>46</v>
      </c>
      <c r="C29" s="9" t="s">
        <v>47</v>
      </c>
      <c r="D29" s="14">
        <f t="shared" si="0"/>
        <v>0</v>
      </c>
      <c r="E29" s="15">
        <v>0</v>
      </c>
      <c r="F29" s="15">
        <v>0</v>
      </c>
      <c r="G29" s="10"/>
    </row>
    <row r="30" spans="2:7" x14ac:dyDescent="0.2">
      <c r="B30" s="4" t="s">
        <v>48</v>
      </c>
      <c r="C30" s="9" t="s">
        <v>49</v>
      </c>
      <c r="D30" s="14">
        <f t="shared" si="0"/>
        <v>8426921295.1400003</v>
      </c>
      <c r="E30" s="15">
        <v>0</v>
      </c>
      <c r="F30" s="15">
        <v>8426921295.1400003</v>
      </c>
      <c r="G30" s="10"/>
    </row>
    <row r="31" spans="2:7" x14ac:dyDescent="0.2">
      <c r="B31" s="4" t="s">
        <v>50</v>
      </c>
      <c r="C31" s="9" t="s">
        <v>51</v>
      </c>
      <c r="D31" s="14">
        <f t="shared" si="0"/>
        <v>9208875627.3299999</v>
      </c>
      <c r="E31" s="14">
        <f>E32+E35+E36</f>
        <v>504904546.44999999</v>
      </c>
      <c r="F31" s="14">
        <f>F32+F35+F36</f>
        <v>8703971080.8799992</v>
      </c>
      <c r="G31" s="10"/>
    </row>
    <row r="32" spans="2:7" x14ac:dyDescent="0.2">
      <c r="B32" s="5" t="s">
        <v>52</v>
      </c>
      <c r="C32" s="9" t="s">
        <v>53</v>
      </c>
      <c r="D32" s="14">
        <f t="shared" si="0"/>
        <v>2786506838.2400002</v>
      </c>
      <c r="E32" s="14">
        <f>E33+E34</f>
        <v>504904546.44999999</v>
      </c>
      <c r="F32" s="14">
        <f>F33+F34</f>
        <v>2281602291.7900004</v>
      </c>
      <c r="G32" s="10"/>
    </row>
    <row r="33" spans="2:7" x14ac:dyDescent="0.2">
      <c r="B33" s="6" t="s">
        <v>54</v>
      </c>
      <c r="C33" s="9" t="s">
        <v>55</v>
      </c>
      <c r="D33" s="14">
        <f t="shared" si="0"/>
        <v>2724236331.6000004</v>
      </c>
      <c r="E33" s="15">
        <v>466434165.38</v>
      </c>
      <c r="F33" s="15">
        <v>2257802166.2200003</v>
      </c>
      <c r="G33" s="10"/>
    </row>
    <row r="34" spans="2:7" x14ac:dyDescent="0.2">
      <c r="B34" s="6" t="s">
        <v>56</v>
      </c>
      <c r="C34" s="9" t="s">
        <v>57</v>
      </c>
      <c r="D34" s="14">
        <f t="shared" si="0"/>
        <v>62270506.640000001</v>
      </c>
      <c r="E34" s="15">
        <v>38470381.069999993</v>
      </c>
      <c r="F34" s="15">
        <v>23800125.570000004</v>
      </c>
      <c r="G34" s="10"/>
    </row>
    <row r="35" spans="2:7" x14ac:dyDescent="0.2">
      <c r="B35" s="5" t="s">
        <v>58</v>
      </c>
      <c r="C35" s="9" t="s">
        <v>59</v>
      </c>
      <c r="D35" s="14">
        <f t="shared" si="0"/>
        <v>44495071.850000001</v>
      </c>
      <c r="E35" s="15">
        <v>0</v>
      </c>
      <c r="F35" s="15">
        <v>44495071.850000001</v>
      </c>
      <c r="G35" s="10"/>
    </row>
    <row r="36" spans="2:7" x14ac:dyDescent="0.2">
      <c r="B36" s="5" t="s">
        <v>60</v>
      </c>
      <c r="C36" s="9" t="s">
        <v>61</v>
      </c>
      <c r="D36" s="14">
        <f t="shared" si="0"/>
        <v>6377873717.2399988</v>
      </c>
      <c r="E36" s="15">
        <v>0</v>
      </c>
      <c r="F36" s="15">
        <v>6377873717.2399988</v>
      </c>
      <c r="G36" s="10"/>
    </row>
    <row r="37" spans="2:7" x14ac:dyDescent="0.2">
      <c r="B37" s="6" t="s">
        <v>62</v>
      </c>
      <c r="C37" s="9" t="s">
        <v>63</v>
      </c>
      <c r="D37" s="14">
        <f t="shared" si="0"/>
        <v>5705350328.8600006</v>
      </c>
      <c r="E37" s="15"/>
      <c r="F37" s="15">
        <v>5705350328.8600006</v>
      </c>
      <c r="G37" s="10"/>
    </row>
    <row r="38" spans="2:7" x14ac:dyDescent="0.2">
      <c r="B38" s="4" t="s">
        <v>64</v>
      </c>
      <c r="C38" s="9" t="s">
        <v>65</v>
      </c>
      <c r="D38" s="14">
        <f t="shared" si="0"/>
        <v>2059793910.8799999</v>
      </c>
      <c r="E38" s="14">
        <f>E39+E40+E41</f>
        <v>870156615.07999992</v>
      </c>
      <c r="F38" s="14">
        <f>F39+F40+F41</f>
        <v>1189637295.8</v>
      </c>
      <c r="G38" s="10"/>
    </row>
    <row r="39" spans="2:7" x14ac:dyDescent="0.2">
      <c r="B39" s="5" t="s">
        <v>66</v>
      </c>
      <c r="C39" s="9" t="s">
        <v>67</v>
      </c>
      <c r="D39" s="14">
        <f t="shared" si="0"/>
        <v>1848131217.9499998</v>
      </c>
      <c r="E39" s="15">
        <v>870156615.07999992</v>
      </c>
      <c r="F39" s="15">
        <v>977974602.87</v>
      </c>
      <c r="G39" s="10"/>
    </row>
    <row r="40" spans="2:7" x14ac:dyDescent="0.2">
      <c r="B40" s="5" t="s">
        <v>68</v>
      </c>
      <c r="C40" s="9" t="s">
        <v>69</v>
      </c>
      <c r="D40" s="14">
        <f t="shared" si="0"/>
        <v>211662692.92999995</v>
      </c>
      <c r="E40" s="15">
        <v>0</v>
      </c>
      <c r="F40" s="15">
        <v>211662692.92999995</v>
      </c>
      <c r="G40" s="10"/>
    </row>
    <row r="41" spans="2:7" x14ac:dyDescent="0.2">
      <c r="B41" s="5" t="s">
        <v>70</v>
      </c>
      <c r="C41" s="9" t="s">
        <v>71</v>
      </c>
      <c r="D41" s="14">
        <f t="shared" si="0"/>
        <v>0</v>
      </c>
      <c r="E41" s="15">
        <v>0</v>
      </c>
      <c r="F41" s="15">
        <v>0</v>
      </c>
      <c r="G41" s="10"/>
    </row>
    <row r="42" spans="2:7" x14ac:dyDescent="0.2">
      <c r="B42" s="4" t="s">
        <v>72</v>
      </c>
      <c r="C42" s="9" t="s">
        <v>73</v>
      </c>
      <c r="D42" s="14">
        <f t="shared" si="0"/>
        <v>12057461653.219999</v>
      </c>
      <c r="E42" s="14">
        <f>E43+E44+E47</f>
        <v>0</v>
      </c>
      <c r="F42" s="14">
        <f>F43+F44+F47</f>
        <v>12057461653.219999</v>
      </c>
      <c r="G42" s="10"/>
    </row>
    <row r="43" spans="2:7" x14ac:dyDescent="0.2">
      <c r="B43" s="5" t="s">
        <v>74</v>
      </c>
      <c r="C43" s="9" t="s">
        <v>75</v>
      </c>
      <c r="D43" s="14">
        <f t="shared" si="0"/>
        <v>0</v>
      </c>
      <c r="E43" s="15">
        <v>0</v>
      </c>
      <c r="F43" s="15">
        <v>0</v>
      </c>
      <c r="G43" s="10"/>
    </row>
    <row r="44" spans="2:7" x14ac:dyDescent="0.2">
      <c r="B44" s="5" t="s">
        <v>76</v>
      </c>
      <c r="C44" s="9" t="s">
        <v>77</v>
      </c>
      <c r="D44" s="14">
        <f t="shared" si="0"/>
        <v>8985424136.7600002</v>
      </c>
      <c r="E44" s="14">
        <f>E45+E46</f>
        <v>0</v>
      </c>
      <c r="F44" s="14">
        <f>F45+F46</f>
        <v>8985424136.7600002</v>
      </c>
      <c r="G44" s="10"/>
    </row>
    <row r="45" spans="2:7" x14ac:dyDescent="0.2">
      <c r="B45" s="6" t="s">
        <v>78</v>
      </c>
      <c r="C45" s="9" t="s">
        <v>79</v>
      </c>
      <c r="D45" s="14">
        <f t="shared" si="0"/>
        <v>7194055142.1499996</v>
      </c>
      <c r="E45" s="15">
        <v>0</v>
      </c>
      <c r="F45" s="15">
        <v>7194055142.1499996</v>
      </c>
      <c r="G45" s="10"/>
    </row>
    <row r="46" spans="2:7" x14ac:dyDescent="0.2">
      <c r="B46" s="6" t="s">
        <v>80</v>
      </c>
      <c r="C46" s="9" t="s">
        <v>81</v>
      </c>
      <c r="D46" s="14">
        <f t="shared" si="0"/>
        <v>1791368994.6100001</v>
      </c>
      <c r="E46" s="15">
        <v>0</v>
      </c>
      <c r="F46" s="15">
        <v>1791368994.6100001</v>
      </c>
      <c r="G46" s="10"/>
    </row>
    <row r="47" spans="2:7" x14ac:dyDescent="0.2">
      <c r="B47" s="5" t="s">
        <v>82</v>
      </c>
      <c r="C47" s="9" t="s">
        <v>83</v>
      </c>
      <c r="D47" s="14">
        <f t="shared" si="0"/>
        <v>3072037516.4599996</v>
      </c>
      <c r="E47" s="15">
        <v>0</v>
      </c>
      <c r="F47" s="15">
        <v>3072037516.4599996</v>
      </c>
      <c r="G47" s="10"/>
    </row>
    <row r="48" spans="2:7" x14ac:dyDescent="0.2">
      <c r="B48" s="6" t="s">
        <v>84</v>
      </c>
      <c r="C48" s="9" t="s">
        <v>85</v>
      </c>
      <c r="D48" s="14">
        <f t="shared" si="0"/>
        <v>365396234.70999998</v>
      </c>
      <c r="E48" s="15">
        <v>0</v>
      </c>
      <c r="F48" s="15">
        <v>365396234.70999998</v>
      </c>
      <c r="G48" s="10"/>
    </row>
    <row r="49" spans="7:7" x14ac:dyDescent="0.2">
      <c r="G49" s="10"/>
    </row>
    <row r="50" spans="7:7" x14ac:dyDescent="0.2">
      <c r="G50" s="10"/>
    </row>
    <row r="51" spans="7:7" x14ac:dyDescent="0.2">
      <c r="G51" s="10"/>
    </row>
    <row r="52" spans="7:7" x14ac:dyDescent="0.2">
      <c r="G52" s="10"/>
    </row>
    <row r="53" spans="7:7" x14ac:dyDescent="0.2">
      <c r="G53" s="10"/>
    </row>
    <row r="54" spans="7:7" x14ac:dyDescent="0.2">
      <c r="G54" s="10"/>
    </row>
    <row r="55" spans="7:7" x14ac:dyDescent="0.2">
      <c r="G55" s="10"/>
    </row>
    <row r="56" spans="7:7" x14ac:dyDescent="0.2">
      <c r="G56" s="10"/>
    </row>
    <row r="57" spans="7:7" x14ac:dyDescent="0.2">
      <c r="G57" s="10"/>
    </row>
    <row r="58" spans="7:7" x14ac:dyDescent="0.2">
      <c r="G58" s="10"/>
    </row>
    <row r="59" spans="7:7" x14ac:dyDescent="0.2">
      <c r="G59" s="10"/>
    </row>
    <row r="60" spans="7:7" x14ac:dyDescent="0.2">
      <c r="G60" s="10"/>
    </row>
    <row r="61" spans="7:7" x14ac:dyDescent="0.2">
      <c r="G61" s="10"/>
    </row>
    <row r="62" spans="7:7" x14ac:dyDescent="0.2">
      <c r="G62" s="10"/>
    </row>
    <row r="63" spans="7:7" x14ac:dyDescent="0.2">
      <c r="G63" s="10"/>
    </row>
    <row r="64" spans="7:7" x14ac:dyDescent="0.2">
      <c r="G64" s="10"/>
    </row>
    <row r="65" spans="7:7" x14ac:dyDescent="0.2">
      <c r="G65" s="10"/>
    </row>
    <row r="66" spans="7:7" x14ac:dyDescent="0.2">
      <c r="G66" s="10"/>
    </row>
    <row r="67" spans="7:7" x14ac:dyDescent="0.2">
      <c r="G67" s="10"/>
    </row>
    <row r="68" spans="7:7" x14ac:dyDescent="0.2">
      <c r="G68" s="10"/>
    </row>
    <row r="69" spans="7:7" x14ac:dyDescent="0.2">
      <c r="G69" s="10"/>
    </row>
    <row r="70" spans="7:7" x14ac:dyDescent="0.2">
      <c r="G70" s="10"/>
    </row>
    <row r="71" spans="7:7" x14ac:dyDescent="0.2">
      <c r="G71" s="10"/>
    </row>
    <row r="72" spans="7:7" x14ac:dyDescent="0.2">
      <c r="G72" s="10"/>
    </row>
    <row r="73" spans="7:7" x14ac:dyDescent="0.2">
      <c r="G73" s="10"/>
    </row>
    <row r="74" spans="7:7" x14ac:dyDescent="0.2">
      <c r="G74" s="10"/>
    </row>
    <row r="75" spans="7:7" x14ac:dyDescent="0.2">
      <c r="G75" s="10"/>
    </row>
    <row r="76" spans="7:7" x14ac:dyDescent="0.2">
      <c r="G76" s="10"/>
    </row>
    <row r="77" spans="7:7" x14ac:dyDescent="0.2">
      <c r="G77" s="10"/>
    </row>
    <row r="78" spans="7:7" x14ac:dyDescent="0.2">
      <c r="G78" s="10"/>
    </row>
    <row r="79" spans="7:7" x14ac:dyDescent="0.2">
      <c r="G79" s="10"/>
    </row>
    <row r="80" spans="7:7" x14ac:dyDescent="0.2">
      <c r="G80" s="10"/>
    </row>
    <row r="81" spans="7:7" x14ac:dyDescent="0.2">
      <c r="G81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5" spans="7:7" x14ac:dyDescent="0.2">
      <c r="G85" s="10"/>
    </row>
    <row r="86" spans="7:7" x14ac:dyDescent="0.2">
      <c r="G86" s="10"/>
    </row>
    <row r="87" spans="7:7" x14ac:dyDescent="0.2">
      <c r="G87" s="10"/>
    </row>
    <row r="88" spans="7:7" x14ac:dyDescent="0.2">
      <c r="G88" s="10"/>
    </row>
    <row r="89" spans="7:7" x14ac:dyDescent="0.2">
      <c r="G89" s="10"/>
    </row>
    <row r="90" spans="7:7" x14ac:dyDescent="0.2">
      <c r="G90" s="10"/>
    </row>
    <row r="91" spans="7:7" x14ac:dyDescent="0.2">
      <c r="G91" s="10"/>
    </row>
    <row r="92" spans="7:7" x14ac:dyDescent="0.2">
      <c r="G92" s="10"/>
    </row>
    <row r="93" spans="7:7" x14ac:dyDescent="0.2">
      <c r="G93" s="10"/>
    </row>
    <row r="94" spans="7:7" x14ac:dyDescent="0.2">
      <c r="G94" s="10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98" spans="7:7" x14ac:dyDescent="0.2">
      <c r="G98" s="10"/>
    </row>
    <row r="99" spans="7:7" x14ac:dyDescent="0.2">
      <c r="G99" s="10"/>
    </row>
    <row r="100" spans="7:7" x14ac:dyDescent="0.2">
      <c r="G100" s="10"/>
    </row>
    <row r="101" spans="7:7" x14ac:dyDescent="0.2">
      <c r="G101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5" spans="7:7" x14ac:dyDescent="0.2">
      <c r="G105" s="10"/>
    </row>
    <row r="106" spans="7:7" x14ac:dyDescent="0.2">
      <c r="G106" s="10"/>
    </row>
    <row r="107" spans="7:7" x14ac:dyDescent="0.2">
      <c r="G107" s="10"/>
    </row>
    <row r="108" spans="7:7" x14ac:dyDescent="0.2">
      <c r="G108" s="10"/>
    </row>
    <row r="109" spans="7:7" x14ac:dyDescent="0.2">
      <c r="G109" s="10"/>
    </row>
    <row r="110" spans="7:7" x14ac:dyDescent="0.2">
      <c r="G110" s="10"/>
    </row>
    <row r="111" spans="7:7" x14ac:dyDescent="0.2">
      <c r="G111" s="10"/>
    </row>
  </sheetData>
  <printOptions gridLines="1" gridLinesSet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B1:G56"/>
  <sheetViews>
    <sheetView workbookViewId="0">
      <pane xSplit="3" ySplit="7" topLeftCell="D8" activePane="bottomRight" state="frozen"/>
      <selection pane="topRight" activeCell="F1" sqref="F1"/>
      <selection pane="bottomLeft" activeCell="F1" sqref="F1"/>
      <selection pane="bottomRight" activeCell="F10" sqref="F10"/>
    </sheetView>
  </sheetViews>
  <sheetFormatPr defaultColWidth="9.28515625" defaultRowHeight="11.25" x14ac:dyDescent="0.2"/>
  <cols>
    <col min="1" max="1" width="17" style="3" customWidth="1"/>
    <col min="2" max="2" width="54.5703125" style="3" bestFit="1" customWidth="1"/>
    <col min="3" max="3" width="8.7109375" style="3" customWidth="1"/>
    <col min="4" max="6" width="16.7109375" style="3" customWidth="1"/>
    <col min="7" max="7" width="10.42578125" style="3" bestFit="1" customWidth="1"/>
    <col min="8" max="16384" width="9.28515625" style="3"/>
  </cols>
  <sheetData>
    <row r="1" spans="2:7" ht="12" x14ac:dyDescent="0.2">
      <c r="F1" s="16">
        <f>ROPO10_11!F1</f>
        <v>45199</v>
      </c>
    </row>
    <row r="5" spans="2:7" s="13" customFormat="1" x14ac:dyDescent="0.25"/>
    <row r="6" spans="2:7" s="13" customFormat="1" x14ac:dyDescent="0.25">
      <c r="D6" s="11" t="s">
        <v>86</v>
      </c>
      <c r="E6" s="11" t="s">
        <v>87</v>
      </c>
      <c r="F6" s="11" t="s">
        <v>88</v>
      </c>
    </row>
    <row r="7" spans="2:7" x14ac:dyDescent="0.2">
      <c r="C7" s="8" t="s">
        <v>4</v>
      </c>
      <c r="D7" s="9" t="s">
        <v>0</v>
      </c>
      <c r="E7" s="9" t="s">
        <v>5</v>
      </c>
      <c r="F7" s="9" t="s">
        <v>6</v>
      </c>
      <c r="G7" s="13"/>
    </row>
    <row r="8" spans="2:7" x14ac:dyDescent="0.2">
      <c r="B8" s="2" t="s">
        <v>89</v>
      </c>
      <c r="C8" s="9" t="s">
        <v>0</v>
      </c>
      <c r="D8" s="12" t="s">
        <v>90</v>
      </c>
      <c r="E8" s="12" t="s">
        <v>90</v>
      </c>
      <c r="F8" s="14">
        <f>F9+F19+F20+F34+F35+F39+F40+F50</f>
        <v>95490987862.110001</v>
      </c>
      <c r="G8" s="13"/>
    </row>
    <row r="9" spans="2:7" x14ac:dyDescent="0.2">
      <c r="B9" s="4" t="s">
        <v>91</v>
      </c>
      <c r="C9" s="9" t="s">
        <v>5</v>
      </c>
      <c r="D9" s="12" t="s">
        <v>90</v>
      </c>
      <c r="E9" s="12" t="s">
        <v>90</v>
      </c>
      <c r="F9" s="14">
        <f>F10+F12+F13+F14+F16+F17+F18</f>
        <v>14500817890.649996</v>
      </c>
      <c r="G9" s="13"/>
    </row>
    <row r="10" spans="2:7" x14ac:dyDescent="0.2">
      <c r="B10" s="5" t="s">
        <v>92</v>
      </c>
      <c r="C10" s="9" t="s">
        <v>6</v>
      </c>
      <c r="D10" s="12" t="s">
        <v>90</v>
      </c>
      <c r="E10" s="12" t="s">
        <v>90</v>
      </c>
      <c r="F10" s="15">
        <v>4302129000</v>
      </c>
      <c r="G10" s="13"/>
    </row>
    <row r="11" spans="2:7" x14ac:dyDescent="0.2">
      <c r="B11" s="6" t="s">
        <v>93</v>
      </c>
      <c r="C11" s="9" t="s">
        <v>11</v>
      </c>
      <c r="D11" s="12" t="s">
        <v>90</v>
      </c>
      <c r="E11" s="12" t="s">
        <v>90</v>
      </c>
      <c r="F11" s="15">
        <v>0</v>
      </c>
      <c r="G11" s="13"/>
    </row>
    <row r="12" spans="2:7" x14ac:dyDescent="0.2">
      <c r="B12" s="5" t="s">
        <v>94</v>
      </c>
      <c r="C12" s="9" t="s">
        <v>13</v>
      </c>
      <c r="D12" s="12" t="s">
        <v>90</v>
      </c>
      <c r="E12" s="12" t="s">
        <v>90</v>
      </c>
      <c r="F12" s="15">
        <v>134039366.06999859</v>
      </c>
      <c r="G12" s="13"/>
    </row>
    <row r="13" spans="2:7" x14ac:dyDescent="0.2">
      <c r="B13" s="5" t="s">
        <v>95</v>
      </c>
      <c r="C13" s="9" t="s">
        <v>15</v>
      </c>
      <c r="D13" s="12" t="s">
        <v>90</v>
      </c>
      <c r="E13" s="12" t="s">
        <v>90</v>
      </c>
      <c r="F13" s="15">
        <v>0</v>
      </c>
      <c r="G13" s="13"/>
    </row>
    <row r="14" spans="2:7" x14ac:dyDescent="0.2">
      <c r="B14" s="5" t="s">
        <v>96</v>
      </c>
      <c r="C14" s="9" t="s">
        <v>17</v>
      </c>
      <c r="D14" s="12" t="s">
        <v>90</v>
      </c>
      <c r="E14" s="12" t="s">
        <v>90</v>
      </c>
      <c r="F14" s="15">
        <v>-1215597295.8900034</v>
      </c>
      <c r="G14" s="13"/>
    </row>
    <row r="15" spans="2:7" x14ac:dyDescent="0.2">
      <c r="B15" s="6" t="s">
        <v>97</v>
      </c>
      <c r="C15" s="9" t="s">
        <v>19</v>
      </c>
      <c r="D15" s="12" t="s">
        <v>90</v>
      </c>
      <c r="E15" s="12" t="s">
        <v>90</v>
      </c>
      <c r="F15" s="15">
        <v>-1108000999.5699999</v>
      </c>
      <c r="G15" s="13"/>
    </row>
    <row r="16" spans="2:7" x14ac:dyDescent="0.2">
      <c r="B16" s="5" t="s">
        <v>98</v>
      </c>
      <c r="C16" s="9" t="s">
        <v>21</v>
      </c>
      <c r="D16" s="12" t="s">
        <v>90</v>
      </c>
      <c r="E16" s="12" t="s">
        <v>90</v>
      </c>
      <c r="F16" s="15">
        <v>192417619.56999999</v>
      </c>
      <c r="G16" s="13"/>
    </row>
    <row r="17" spans="2:7" x14ac:dyDescent="0.2">
      <c r="B17" s="5" t="s">
        <v>99</v>
      </c>
      <c r="C17" s="9" t="s">
        <v>23</v>
      </c>
      <c r="D17" s="12" t="s">
        <v>90</v>
      </c>
      <c r="E17" s="12" t="s">
        <v>90</v>
      </c>
      <c r="F17" s="15">
        <v>8538536522.1299992</v>
      </c>
      <c r="G17" s="13"/>
    </row>
    <row r="18" spans="2:7" x14ac:dyDescent="0.2">
      <c r="B18" s="5" t="s">
        <v>100</v>
      </c>
      <c r="C18" s="9" t="s">
        <v>25</v>
      </c>
      <c r="D18" s="12" t="s">
        <v>90</v>
      </c>
      <c r="E18" s="12" t="s">
        <v>90</v>
      </c>
      <c r="F18" s="15">
        <v>2549292678.77</v>
      </c>
      <c r="G18" s="13"/>
    </row>
    <row r="19" spans="2:7" x14ac:dyDescent="0.2">
      <c r="B19" s="4" t="s">
        <v>101</v>
      </c>
      <c r="C19" s="9" t="s">
        <v>27</v>
      </c>
      <c r="D19" s="12" t="s">
        <v>90</v>
      </c>
      <c r="E19" s="12" t="s">
        <v>90</v>
      </c>
      <c r="F19" s="15">
        <v>557000821.92000008</v>
      </c>
      <c r="G19" s="13"/>
    </row>
    <row r="20" spans="2:7" x14ac:dyDescent="0.2">
      <c r="B20" s="4" t="s">
        <v>102</v>
      </c>
      <c r="C20" s="9" t="s">
        <v>29</v>
      </c>
      <c r="D20" s="14">
        <f t="shared" ref="D20:D34" si="0">F20+E20</f>
        <v>68848717128.960007</v>
      </c>
      <c r="E20" s="14">
        <f>E21+E24+E25+E28+E31</f>
        <v>10151269305.140001</v>
      </c>
      <c r="F20" s="14">
        <f>F21+F24+F25+F28+F31</f>
        <v>58697447823.820007</v>
      </c>
      <c r="G20" s="13"/>
    </row>
    <row r="21" spans="2:7" x14ac:dyDescent="0.2">
      <c r="B21" s="5" t="s">
        <v>103</v>
      </c>
      <c r="C21" s="9" t="s">
        <v>31</v>
      </c>
      <c r="D21" s="14">
        <f t="shared" si="0"/>
        <v>8237025407.3099995</v>
      </c>
      <c r="E21" s="14">
        <f>E22+E23</f>
        <v>1684224759.1200001</v>
      </c>
      <c r="F21" s="14">
        <f>F22+F23</f>
        <v>6552800648.1899996</v>
      </c>
      <c r="G21" s="13"/>
    </row>
    <row r="22" spans="2:7" x14ac:dyDescent="0.2">
      <c r="B22" s="6" t="s">
        <v>104</v>
      </c>
      <c r="C22" s="9" t="s">
        <v>33</v>
      </c>
      <c r="D22" s="14">
        <f t="shared" si="0"/>
        <v>162971403.36000001</v>
      </c>
      <c r="E22" s="15">
        <v>20105853</v>
      </c>
      <c r="F22" s="15">
        <v>142865550.36000001</v>
      </c>
      <c r="G22" s="13"/>
    </row>
    <row r="23" spans="2:7" x14ac:dyDescent="0.2">
      <c r="B23" s="6" t="s">
        <v>105</v>
      </c>
      <c r="C23" s="9" t="s">
        <v>35</v>
      </c>
      <c r="D23" s="14">
        <f t="shared" si="0"/>
        <v>8074054003.9499998</v>
      </c>
      <c r="E23" s="15">
        <v>1664118906.1200001</v>
      </c>
      <c r="F23" s="15">
        <v>6409935097.8299999</v>
      </c>
      <c r="G23" s="13"/>
    </row>
    <row r="24" spans="2:7" x14ac:dyDescent="0.2">
      <c r="B24" s="5" t="s">
        <v>106</v>
      </c>
      <c r="C24" s="9" t="s">
        <v>37</v>
      </c>
      <c r="D24" s="14">
        <f t="shared" si="0"/>
        <v>33999548995.260002</v>
      </c>
      <c r="E24" s="15">
        <v>0</v>
      </c>
      <c r="F24" s="15">
        <v>33999548995.260002</v>
      </c>
      <c r="G24" s="13"/>
    </row>
    <row r="25" spans="2:7" x14ac:dyDescent="0.2">
      <c r="B25" s="5" t="s">
        <v>107</v>
      </c>
      <c r="C25" s="9" t="s">
        <v>39</v>
      </c>
      <c r="D25" s="14">
        <f t="shared" si="0"/>
        <v>21497972946.380001</v>
      </c>
      <c r="E25" s="14">
        <f>E26+E27</f>
        <v>8369145657.0200005</v>
      </c>
      <c r="F25" s="14">
        <f>F26+F27</f>
        <v>13128827289.360001</v>
      </c>
      <c r="G25" s="13"/>
    </row>
    <row r="26" spans="2:7" x14ac:dyDescent="0.2">
      <c r="B26" s="6" t="s">
        <v>108</v>
      </c>
      <c r="C26" s="9" t="s">
        <v>41</v>
      </c>
      <c r="D26" s="14">
        <f t="shared" si="0"/>
        <v>4682778239.8500004</v>
      </c>
      <c r="E26" s="15">
        <v>1300606466.3499999</v>
      </c>
      <c r="F26" s="15">
        <v>3382171773.5000005</v>
      </c>
      <c r="G26" s="13"/>
    </row>
    <row r="27" spans="2:7" x14ac:dyDescent="0.2">
      <c r="B27" s="6" t="s">
        <v>109</v>
      </c>
      <c r="C27" s="9" t="s">
        <v>43</v>
      </c>
      <c r="D27" s="14">
        <f t="shared" si="0"/>
        <v>16815194706.530001</v>
      </c>
      <c r="E27" s="15">
        <v>7068539190.6700001</v>
      </c>
      <c r="F27" s="15">
        <v>9746655515.8600006</v>
      </c>
      <c r="G27" s="13"/>
    </row>
    <row r="28" spans="2:7" x14ac:dyDescent="0.2">
      <c r="B28" s="5" t="s">
        <v>110</v>
      </c>
      <c r="C28" s="9" t="s">
        <v>45</v>
      </c>
      <c r="D28" s="14">
        <f t="shared" si="0"/>
        <v>3631404087.0099993</v>
      </c>
      <c r="E28" s="14">
        <f>E29+E30</f>
        <v>97898889</v>
      </c>
      <c r="F28" s="14">
        <f>F29+F30</f>
        <v>3533505198.0099993</v>
      </c>
      <c r="G28" s="13"/>
    </row>
    <row r="29" spans="2:7" x14ac:dyDescent="0.2">
      <c r="B29" s="6" t="s">
        <v>111</v>
      </c>
      <c r="C29" s="9" t="s">
        <v>47</v>
      </c>
      <c r="D29" s="14">
        <f t="shared" si="0"/>
        <v>3365091576.2699995</v>
      </c>
      <c r="E29" s="15">
        <v>0</v>
      </c>
      <c r="F29" s="15">
        <v>3365091576.2699995</v>
      </c>
      <c r="G29" s="13"/>
    </row>
    <row r="30" spans="2:7" x14ac:dyDescent="0.2">
      <c r="B30" s="6" t="s">
        <v>112</v>
      </c>
      <c r="C30" s="9" t="s">
        <v>49</v>
      </c>
      <c r="D30" s="14">
        <f t="shared" si="0"/>
        <v>266312510.73999977</v>
      </c>
      <c r="E30" s="15">
        <v>97898889</v>
      </c>
      <c r="F30" s="15">
        <v>168413621.73999977</v>
      </c>
      <c r="G30" s="13"/>
    </row>
    <row r="31" spans="2:7" x14ac:dyDescent="0.2">
      <c r="B31" s="5" t="s">
        <v>113</v>
      </c>
      <c r="C31" s="9" t="s">
        <v>51</v>
      </c>
      <c r="D31" s="14">
        <f t="shared" si="0"/>
        <v>1482765693</v>
      </c>
      <c r="E31" s="14">
        <f>E32+E33</f>
        <v>0</v>
      </c>
      <c r="F31" s="14">
        <f>F32+F33</f>
        <v>1482765693</v>
      </c>
      <c r="G31" s="13"/>
    </row>
    <row r="32" spans="2:7" x14ac:dyDescent="0.2">
      <c r="B32" s="6" t="s">
        <v>114</v>
      </c>
      <c r="C32" s="9" t="s">
        <v>53</v>
      </c>
      <c r="D32" s="14">
        <f t="shared" si="0"/>
        <v>1482155183</v>
      </c>
      <c r="E32" s="15"/>
      <c r="F32" s="15">
        <v>1482155183</v>
      </c>
      <c r="G32" s="13"/>
    </row>
    <row r="33" spans="2:7" x14ac:dyDescent="0.2">
      <c r="B33" s="6" t="s">
        <v>115</v>
      </c>
      <c r="C33" s="9" t="s">
        <v>55</v>
      </c>
      <c r="D33" s="14">
        <f t="shared" si="0"/>
        <v>610510</v>
      </c>
      <c r="E33" s="15">
        <v>0</v>
      </c>
      <c r="F33" s="15">
        <v>610510</v>
      </c>
      <c r="G33" s="13"/>
    </row>
    <row r="34" spans="2:7" x14ac:dyDescent="0.2">
      <c r="B34" s="4" t="s">
        <v>116</v>
      </c>
      <c r="C34" s="9" t="s">
        <v>57</v>
      </c>
      <c r="D34" s="14">
        <f t="shared" si="0"/>
        <v>8426921295.1400003</v>
      </c>
      <c r="E34" s="15">
        <v>0</v>
      </c>
      <c r="F34" s="15">
        <v>8426921295.1400003</v>
      </c>
      <c r="G34" s="13"/>
    </row>
    <row r="35" spans="2:7" x14ac:dyDescent="0.2">
      <c r="B35" s="4" t="s">
        <v>117</v>
      </c>
      <c r="C35" s="9" t="s">
        <v>59</v>
      </c>
      <c r="D35" s="12" t="s">
        <v>90</v>
      </c>
      <c r="E35" s="12" t="s">
        <v>90</v>
      </c>
      <c r="F35" s="14">
        <f>F36+F37+F38</f>
        <v>251270032</v>
      </c>
      <c r="G35" s="13"/>
    </row>
    <row r="36" spans="2:7" x14ac:dyDescent="0.2">
      <c r="B36" s="5" t="s">
        <v>118</v>
      </c>
      <c r="C36" s="9" t="s">
        <v>61</v>
      </c>
      <c r="D36" s="12" t="s">
        <v>90</v>
      </c>
      <c r="E36" s="12" t="s">
        <v>90</v>
      </c>
      <c r="F36" s="15">
        <v>95337032</v>
      </c>
      <c r="G36" s="13"/>
    </row>
    <row r="37" spans="2:7" x14ac:dyDescent="0.2">
      <c r="B37" s="5" t="s">
        <v>119</v>
      </c>
      <c r="C37" s="9" t="s">
        <v>63</v>
      </c>
      <c r="D37" s="12" t="s">
        <v>90</v>
      </c>
      <c r="E37" s="12" t="s">
        <v>90</v>
      </c>
      <c r="F37" s="15">
        <v>0</v>
      </c>
      <c r="G37" s="13"/>
    </row>
    <row r="38" spans="2:7" x14ac:dyDescent="0.2">
      <c r="B38" s="5" t="s">
        <v>120</v>
      </c>
      <c r="C38" s="9" t="s">
        <v>65</v>
      </c>
      <c r="D38" s="12" t="s">
        <v>90</v>
      </c>
      <c r="E38" s="12" t="s">
        <v>90</v>
      </c>
      <c r="F38" s="15">
        <v>155933000</v>
      </c>
      <c r="G38" s="13"/>
    </row>
    <row r="39" spans="2:7" x14ac:dyDescent="0.2">
      <c r="B39" s="4" t="s">
        <v>121</v>
      </c>
      <c r="C39" s="9" t="s">
        <v>67</v>
      </c>
      <c r="D39" s="12" t="s">
        <v>90</v>
      </c>
      <c r="E39" s="12" t="s">
        <v>90</v>
      </c>
      <c r="F39" s="15">
        <v>4551286142.0500002</v>
      </c>
      <c r="G39" s="13"/>
    </row>
    <row r="40" spans="2:7" x14ac:dyDescent="0.2">
      <c r="B40" s="4" t="s">
        <v>122</v>
      </c>
      <c r="C40" s="9" t="s">
        <v>69</v>
      </c>
      <c r="D40" s="12" t="s">
        <v>90</v>
      </c>
      <c r="E40" s="12" t="s">
        <v>90</v>
      </c>
      <c r="F40" s="14">
        <f>F41+F42+F43+F45+F46+F48+F49</f>
        <v>4778406643.2099991</v>
      </c>
      <c r="G40" s="13"/>
    </row>
    <row r="41" spans="2:7" x14ac:dyDescent="0.2">
      <c r="B41" s="5" t="s">
        <v>123</v>
      </c>
      <c r="C41" s="9" t="s">
        <v>71</v>
      </c>
      <c r="D41" s="12" t="s">
        <v>90</v>
      </c>
      <c r="E41" s="12" t="s">
        <v>90</v>
      </c>
      <c r="F41" s="15">
        <v>4092411955.1299996</v>
      </c>
      <c r="G41" s="13"/>
    </row>
    <row r="42" spans="2:7" x14ac:dyDescent="0.2">
      <c r="B42" s="5" t="s">
        <v>124</v>
      </c>
      <c r="C42" s="9" t="s">
        <v>73</v>
      </c>
      <c r="D42" s="12" t="s">
        <v>90</v>
      </c>
      <c r="E42" s="12" t="s">
        <v>90</v>
      </c>
      <c r="F42" s="15">
        <v>164016285.47</v>
      </c>
      <c r="G42" s="13"/>
    </row>
    <row r="43" spans="2:7" x14ac:dyDescent="0.2">
      <c r="B43" s="5" t="s">
        <v>125</v>
      </c>
      <c r="C43" s="9" t="s">
        <v>75</v>
      </c>
      <c r="D43" s="12" t="s">
        <v>90</v>
      </c>
      <c r="E43" s="12" t="s">
        <v>90</v>
      </c>
      <c r="F43" s="15">
        <v>0</v>
      </c>
      <c r="G43" s="13"/>
    </row>
    <row r="44" spans="2:7" x14ac:dyDescent="0.2">
      <c r="B44" s="6" t="s">
        <v>126</v>
      </c>
      <c r="C44" s="9" t="s">
        <v>77</v>
      </c>
      <c r="D44" s="12" t="s">
        <v>90</v>
      </c>
      <c r="E44" s="12" t="s">
        <v>90</v>
      </c>
      <c r="F44" s="15">
        <v>0</v>
      </c>
      <c r="G44" s="13"/>
    </row>
    <row r="45" spans="2:7" x14ac:dyDescent="0.2">
      <c r="B45" s="5" t="s">
        <v>127</v>
      </c>
      <c r="C45" s="9" t="s">
        <v>79</v>
      </c>
      <c r="D45" s="12" t="s">
        <v>90</v>
      </c>
      <c r="E45" s="12" t="s">
        <v>90</v>
      </c>
      <c r="F45" s="15">
        <v>0</v>
      </c>
      <c r="G45" s="13"/>
    </row>
    <row r="46" spans="2:7" x14ac:dyDescent="0.2">
      <c r="B46" s="5" t="s">
        <v>128</v>
      </c>
      <c r="C46" s="9" t="s">
        <v>81</v>
      </c>
      <c r="D46" s="12" t="s">
        <v>90</v>
      </c>
      <c r="E46" s="12" t="s">
        <v>90</v>
      </c>
      <c r="F46" s="15">
        <v>521978402.61000001</v>
      </c>
      <c r="G46" s="13"/>
    </row>
    <row r="47" spans="2:7" x14ac:dyDescent="0.2">
      <c r="B47" s="6" t="s">
        <v>129</v>
      </c>
      <c r="C47" s="9" t="s">
        <v>83</v>
      </c>
      <c r="D47" s="12" t="s">
        <v>90</v>
      </c>
      <c r="E47" s="12" t="s">
        <v>90</v>
      </c>
      <c r="F47" s="15">
        <v>179505461.68000001</v>
      </c>
      <c r="G47" s="13"/>
    </row>
    <row r="48" spans="2:7" x14ac:dyDescent="0.2">
      <c r="B48" s="5" t="s">
        <v>130</v>
      </c>
      <c r="C48" s="9" t="s">
        <v>85</v>
      </c>
      <c r="D48" s="12" t="s">
        <v>90</v>
      </c>
      <c r="E48" s="12" t="s">
        <v>90</v>
      </c>
      <c r="F48" s="15">
        <v>0</v>
      </c>
      <c r="G48" s="13"/>
    </row>
    <row r="49" spans="2:7" x14ac:dyDescent="0.2">
      <c r="B49" s="5" t="s">
        <v>131</v>
      </c>
      <c r="C49" s="9" t="s">
        <v>132</v>
      </c>
      <c r="D49" s="12" t="s">
        <v>90</v>
      </c>
      <c r="E49" s="12" t="s">
        <v>90</v>
      </c>
      <c r="F49" s="15">
        <v>0</v>
      </c>
      <c r="G49" s="13"/>
    </row>
    <row r="50" spans="2:7" x14ac:dyDescent="0.2">
      <c r="B50" s="4" t="s">
        <v>133</v>
      </c>
      <c r="C50" s="9" t="s">
        <v>134</v>
      </c>
      <c r="D50" s="12" t="s">
        <v>90</v>
      </c>
      <c r="E50" s="12" t="s">
        <v>90</v>
      </c>
      <c r="F50" s="14">
        <f>F51+F52</f>
        <v>3727837213.3199992</v>
      </c>
      <c r="G50" s="13"/>
    </row>
    <row r="51" spans="2:7" x14ac:dyDescent="0.2">
      <c r="B51" s="5" t="s">
        <v>135</v>
      </c>
      <c r="C51" s="9" t="s">
        <v>136</v>
      </c>
      <c r="D51" s="12" t="s">
        <v>90</v>
      </c>
      <c r="E51" s="12" t="s">
        <v>90</v>
      </c>
      <c r="F51" s="15">
        <v>910554553.57999909</v>
      </c>
      <c r="G51" s="13"/>
    </row>
    <row r="52" spans="2:7" x14ac:dyDescent="0.2">
      <c r="B52" s="5" t="s">
        <v>137</v>
      </c>
      <c r="C52" s="9" t="s">
        <v>138</v>
      </c>
      <c r="D52" s="12" t="s">
        <v>90</v>
      </c>
      <c r="E52" s="12" t="s">
        <v>90</v>
      </c>
      <c r="F52" s="15">
        <v>2817282659.7400002</v>
      </c>
      <c r="G52" s="13"/>
    </row>
    <row r="53" spans="2:7" x14ac:dyDescent="0.2">
      <c r="B53" s="6" t="s">
        <v>139</v>
      </c>
      <c r="C53" s="9" t="s">
        <v>140</v>
      </c>
      <c r="D53" s="12" t="s">
        <v>90</v>
      </c>
      <c r="E53" s="12" t="s">
        <v>90</v>
      </c>
      <c r="F53" s="15">
        <v>2817282659.7400002</v>
      </c>
      <c r="G53" s="13"/>
    </row>
    <row r="54" spans="2:7" x14ac:dyDescent="0.2">
      <c r="G54" s="13"/>
    </row>
    <row r="55" spans="2:7" x14ac:dyDescent="0.2">
      <c r="G55" s="13"/>
    </row>
    <row r="56" spans="2:7" x14ac:dyDescent="0.2">
      <c r="G56" s="13"/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5" ma:contentTypeDescription="Create a new document." ma:contentTypeScope="" ma:versionID="fcb679420caed27d5b9bee1f6120bd97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fdfcce57241c326988093e852a22cafd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DB281C-A0CF-427F-B243-2DD3EB134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03dd-9b06-4cf6-b033-df435d4f3b62"/>
    <ds:schemaRef ds:uri="a9860162-b2a6-4eb4-97e2-694b42314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709ADD-4065-4D04-B452-5107E0F0F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5AE787-40D0-421A-B24E-3CEC68806F0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9860162-b2a6-4eb4-97e2-694b423145d9"/>
    <ds:schemaRef ds:uri="642c03dd-9b06-4cf6-b033-df435d4f3b6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ROPO10_11</vt:lpstr>
      <vt:lpstr>ROPO10_21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ZAM\ljez</dc:creator>
  <cp:keywords/>
  <dc:description/>
  <cp:lastModifiedBy>Proroková Jana</cp:lastModifiedBy>
  <cp:revision/>
  <dcterms:created xsi:type="dcterms:W3CDTF">2022-01-07T07:53:58Z</dcterms:created>
  <dcterms:modified xsi:type="dcterms:W3CDTF">2023-10-30T12:09:47Z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2022-10-05T10:26:06Z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5a3b8d9f-ba27-434a-a90c-4cf3b12326ff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