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UPC\data z ÚPC pro WEB\2024\KOOP\30092024\"/>
    </mc:Choice>
  </mc:AlternateContent>
  <xr:revisionPtr revIDLastSave="0" documentId="13_ncr:1_{38F110E4-22CE-49D9-9D85-DB38C8A907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YPO20_11" sheetId="1" r:id="rId1"/>
    <sheet name="VYPO20_12" sheetId="2" r:id="rId2"/>
    <sheet name="VYPO20_2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3" l="1"/>
  <c r="D19" i="3"/>
  <c r="D13" i="3"/>
  <c r="D11" i="3" s="1"/>
  <c r="D8" i="3" s="1"/>
  <c r="D7" i="3" s="1"/>
  <c r="D48" i="2"/>
  <c r="D42" i="2"/>
  <c r="D37" i="2"/>
  <c r="D32" i="2"/>
  <c r="D31" i="2"/>
  <c r="D28" i="2"/>
  <c r="D25" i="2"/>
  <c r="D24" i="2"/>
  <c r="D17" i="2"/>
  <c r="D15" i="2" s="1"/>
  <c r="D12" i="2"/>
  <c r="D9" i="2"/>
  <c r="D8" i="2"/>
  <c r="D26" i="1"/>
  <c r="D21" i="1"/>
  <c r="D18" i="1"/>
  <c r="D17" i="1" s="1"/>
  <c r="D15" i="1"/>
  <c r="D12" i="1"/>
  <c r="D9" i="1"/>
  <c r="D8" i="1" s="1"/>
  <c r="D7" i="1" s="1"/>
  <c r="D7" i="2" l="1"/>
</calcChain>
</file>

<file path=xl/sharedStrings.xml><?xml version="1.0" encoding="utf-8"?>
<sst xmlns="http://schemas.openxmlformats.org/spreadsheetml/2006/main" count="197" uniqueCount="107">
  <si>
    <t>VYPO20_11 - Technický účet k neživotnímu pojištění</t>
  </si>
  <si>
    <t>1</t>
  </si>
  <si>
    <t>Výsledek technického účtu k neživotnímu pojištění ∑</t>
  </si>
  <si>
    <t>Zasloužené pojistné, očištěné od zajištění ∑</t>
  </si>
  <si>
    <t>2</t>
  </si>
  <si>
    <t>Předepsané pojistné, očištěné od zajištění ∑</t>
  </si>
  <si>
    <t>3</t>
  </si>
  <si>
    <t>Předepsané hrubé pojistné</t>
  </si>
  <si>
    <t>4</t>
  </si>
  <si>
    <t>Pojistné postoupené zajišťovatelům</t>
  </si>
  <si>
    <t>5</t>
  </si>
  <si>
    <t>Změna stavu rezervy na nezasloužené poj., očištěné od zajiš. ∑</t>
  </si>
  <si>
    <t>6</t>
  </si>
  <si>
    <t>Změna stavu hrubé výše rezervy na nezasloužené pojistné</t>
  </si>
  <si>
    <t>7</t>
  </si>
  <si>
    <t>Změna stavu rezervy na nezasloužené pojistné, podíl zajišťo.</t>
  </si>
  <si>
    <t>8</t>
  </si>
  <si>
    <t>Převedené výnosy z investic z netechnického účtu</t>
  </si>
  <si>
    <t>9</t>
  </si>
  <si>
    <t>Ostatní technické výnosy, očištěné od zajištění</t>
  </si>
  <si>
    <t>10</t>
  </si>
  <si>
    <t>Náklady na poj. pl. včetně změny TR, očištěné od zajištění ∑</t>
  </si>
  <si>
    <t>11</t>
  </si>
  <si>
    <t>Náklady na pojistná plnění, očištěné od zajištění ∑</t>
  </si>
  <si>
    <t>12</t>
  </si>
  <si>
    <t>Hrubá výše nákladů na pojistná plnění</t>
  </si>
  <si>
    <t>13</t>
  </si>
  <si>
    <t>Náklady na pojistná plnění, podíl zajišťovatelů</t>
  </si>
  <si>
    <t>14</t>
  </si>
  <si>
    <t>Změna stavu rezervy na poj. pl., očištěné od zajištění ∑</t>
  </si>
  <si>
    <t>15</t>
  </si>
  <si>
    <t>Změna stavu hrubé výše rezervy na pojistná plnění</t>
  </si>
  <si>
    <t>16</t>
  </si>
  <si>
    <t>Změna stavu rezervy na pojistná plnění, podíl zajišťovatelů</t>
  </si>
  <si>
    <t>17</t>
  </si>
  <si>
    <t>Změny stavu ostatních tech. rezerv, očištěné od zajištění</t>
  </si>
  <si>
    <t>18</t>
  </si>
  <si>
    <t>Bonusy a slevy, očištěné od zajištění</t>
  </si>
  <si>
    <t>19</t>
  </si>
  <si>
    <t>Čistá výše provozních nákladů ∑</t>
  </si>
  <si>
    <t>20</t>
  </si>
  <si>
    <t>Pořizovací náklady na pojistné smlouvy</t>
  </si>
  <si>
    <t>21</t>
  </si>
  <si>
    <t>Změna stavu časově rozlišených pořizovacích nákladů</t>
  </si>
  <si>
    <t>22</t>
  </si>
  <si>
    <t>Správní režie</t>
  </si>
  <si>
    <t>23</t>
  </si>
  <si>
    <t>Provize od zajišťovatelů a podíly na ziscích</t>
  </si>
  <si>
    <t>24</t>
  </si>
  <si>
    <t>Ostatní technické náklady, očištěné od zajištění</t>
  </si>
  <si>
    <t>25</t>
  </si>
  <si>
    <t>VYPO20_12 - Technický účet k životnímu pojištění</t>
  </si>
  <si>
    <t>Výsledek technického účtu k životnímu pojištění ∑</t>
  </si>
  <si>
    <t>Výnosy z investic ∑</t>
  </si>
  <si>
    <t>Výnosy z podílů</t>
  </si>
  <si>
    <t>Výnosy z ostatních investic ∑</t>
  </si>
  <si>
    <t>Výnosy z pozemků a staveb (nemovitosti)</t>
  </si>
  <si>
    <t>Výnosy z ostatních investic (mimo nemovitostí)</t>
  </si>
  <si>
    <t>Změny hodnoty investic - výnosy</t>
  </si>
  <si>
    <t>Výnosy z realizace investic</t>
  </si>
  <si>
    <t>Přírůstky hodnoty investic</t>
  </si>
  <si>
    <t>Změny stavu ostatních tech. rezerv, očištěné od zajištění ∑</t>
  </si>
  <si>
    <t>Změna stavu rezervy na životní pojištění, očištěná od zajiš. ∑</t>
  </si>
  <si>
    <t>26</t>
  </si>
  <si>
    <t>Změna stavu hrubé výše rezervy na životní pojištění</t>
  </si>
  <si>
    <t>27</t>
  </si>
  <si>
    <t>Změna stavu rezervy na životní pojištění, podíl zajišťovatelů</t>
  </si>
  <si>
    <t>28</t>
  </si>
  <si>
    <t>Změna stavu ostat. TR (mimo rez. živ. poj.), očiš. od zajiš.</t>
  </si>
  <si>
    <t>29</t>
  </si>
  <si>
    <t>30</t>
  </si>
  <si>
    <t>31</t>
  </si>
  <si>
    <t>32</t>
  </si>
  <si>
    <t>33</t>
  </si>
  <si>
    <t>34</t>
  </si>
  <si>
    <t>35</t>
  </si>
  <si>
    <t>Náklady na investice ∑</t>
  </si>
  <si>
    <t>36</t>
  </si>
  <si>
    <t>Náklady na správu investic, včetně úroků</t>
  </si>
  <si>
    <t>37</t>
  </si>
  <si>
    <t>Změna hodnoty investic - náklady</t>
  </si>
  <si>
    <t>38</t>
  </si>
  <si>
    <t>Náklady spojené s realizací investic</t>
  </si>
  <si>
    <t>39</t>
  </si>
  <si>
    <t>Úbytky hodnoty investic</t>
  </si>
  <si>
    <t>40</t>
  </si>
  <si>
    <t>41</t>
  </si>
  <si>
    <t>Převod výnosů z investic na netechnický účet</t>
  </si>
  <si>
    <t>42</t>
  </si>
  <si>
    <t>VYPO20_21 - Netechnický účet</t>
  </si>
  <si>
    <t>Zisk nebo ztráta za účetní období ∑</t>
  </si>
  <si>
    <t>Zisk nebo ztráta z běžné činnosti po zdanění ∑</t>
  </si>
  <si>
    <t>Výsledek technického účtu k neživotnímu pojištění</t>
  </si>
  <si>
    <t>Výsledek technického účtu k životnímu pojištění</t>
  </si>
  <si>
    <t>Převedené výnosy fin. umístění z technického účtu k živ.poj.</t>
  </si>
  <si>
    <t>Převod výnosů z investic na tech. účet k neživ. poj.</t>
  </si>
  <si>
    <t>Ostatní výnosy</t>
  </si>
  <si>
    <t>Ostatní náklady</t>
  </si>
  <si>
    <t>Daň z příjmů z běžné činnosti</t>
  </si>
  <si>
    <t>Mimořádný zisk nebo ztráta ∑</t>
  </si>
  <si>
    <t>Mimořádné výnosy</t>
  </si>
  <si>
    <t>Mimořádné náklady</t>
  </si>
  <si>
    <t>Daň z příjmů z mimořádné činnosti</t>
  </si>
  <si>
    <t>Ostatní daně neuvedené v předcházejících položkách</t>
  </si>
  <si>
    <t>@</t>
  </si>
  <si>
    <t>30.09.2024</t>
  </si>
  <si>
    <t>47116617 - Kooperativa pojišťovna, a.s., Vienna Insurance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</si>
</sst>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" x14ac:knownFonts="1">
    <font>
      <sz val="11"/>
      <color rgb="FF000000"/>
      <name val="Calibri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8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49" fontId="2" fillId="0" borderId="0" xfId="0" applyNumberFormat="1" applyFont="1" applyFill="1" applyAlignment="1"/>
    <xf numFmtId="0" fontId="2" fillId="0" borderId="0" xfId="0" applyFont="1" applyFill="1" applyAlignment="1"/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indent="1"/>
    </xf>
    <xf numFmtId="49" fontId="2" fillId="0" borderId="1" xfId="0" applyNumberFormat="1" applyFont="1" applyFill="1" applyBorder="1" applyAlignment="1">
      <alignment horizontal="left" indent="2"/>
    </xf>
    <xf numFmtId="49" fontId="2" fillId="0" borderId="1" xfId="0" applyNumberFormat="1" applyFont="1" applyFill="1" applyBorder="1" applyAlignment="1">
      <alignment horizontal="left" indent="3"/>
    </xf>
    <xf numFmtId="49" fontId="3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/>
    <xf numFmtId="49" fontId="5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/>
    <xf numFmtId="0" fontId="6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indent="4"/>
    </xf>
    <xf numFmtId="164" fontId="1" fillId="2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</cellXfs>
  <cellStyles count="1"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F31"/>
  <sheetViews>
    <sheetView tabSelected="1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16.5703125" defaultRowHeight="11.25" x14ac:dyDescent="0.2"/>
  <cols>
    <col min="1" max="1" width="9.140625" style="1" customWidth="1"/>
    <col min="2" max="2" width="43.5703125" style="1" bestFit="1" customWidth="1"/>
    <col min="3" max="3" width="8.5703125" style="1" customWidth="1"/>
    <col min="4" max="16384" width="16.5703125" style="1"/>
  </cols>
  <sheetData>
    <row r="1" spans="1:6" ht="12" x14ac:dyDescent="0.2">
      <c r="A1" s="7" t="s">
        <v>0</v>
      </c>
      <c r="F1" s="8" t="s">
        <v>105</v>
      </c>
    </row>
    <row r="2" spans="1:6" x14ac:dyDescent="0.2">
      <c r="A2" s="9" t="s">
        <v>106</v>
      </c>
      <c r="E2" s="9"/>
      <c r="F2" s="9"/>
    </row>
    <row r="5" spans="1:6" s="13" customFormat="1" x14ac:dyDescent="0.25"/>
    <row r="6" spans="1:6" s="12" customFormat="1" x14ac:dyDescent="0.2">
      <c r="A6" s="1"/>
      <c r="B6" s="1"/>
      <c r="C6" s="10" t="s">
        <v>104</v>
      </c>
      <c r="D6" s="11" t="s">
        <v>1</v>
      </c>
    </row>
    <row r="7" spans="1:6" x14ac:dyDescent="0.2">
      <c r="B7" s="3" t="s">
        <v>2</v>
      </c>
      <c r="C7" s="11" t="s">
        <v>1</v>
      </c>
      <c r="D7" s="18">
        <f>D8+D15+D16+D17+D24+D25+D26+D31</f>
        <v>474100880.48000383</v>
      </c>
    </row>
    <row r="8" spans="1:6" x14ac:dyDescent="0.2">
      <c r="B8" s="4" t="s">
        <v>3</v>
      </c>
      <c r="C8" s="11" t="s">
        <v>4</v>
      </c>
      <c r="D8" s="18">
        <f>D9+D12</f>
        <v>21502015133.690002</v>
      </c>
    </row>
    <row r="9" spans="1:6" x14ac:dyDescent="0.2">
      <c r="B9" s="5" t="s">
        <v>5</v>
      </c>
      <c r="C9" s="11" t="s">
        <v>6</v>
      </c>
      <c r="D9" s="18">
        <f>D10+D11</f>
        <v>22203819491.110001</v>
      </c>
    </row>
    <row r="10" spans="1:6" x14ac:dyDescent="0.2">
      <c r="B10" s="6" t="s">
        <v>7</v>
      </c>
      <c r="C10" s="11" t="s">
        <v>8</v>
      </c>
      <c r="D10" s="19">
        <v>28479336881.790001</v>
      </c>
    </row>
    <row r="11" spans="1:6" x14ac:dyDescent="0.2">
      <c r="B11" s="6" t="s">
        <v>9</v>
      </c>
      <c r="C11" s="11" t="s">
        <v>10</v>
      </c>
      <c r="D11" s="19">
        <v>-6275517390.6800003</v>
      </c>
    </row>
    <row r="12" spans="1:6" x14ac:dyDescent="0.2">
      <c r="B12" s="5" t="s">
        <v>11</v>
      </c>
      <c r="C12" s="11" t="s">
        <v>12</v>
      </c>
      <c r="D12" s="18">
        <f>D13+D14</f>
        <v>-701804357.42000008</v>
      </c>
    </row>
    <row r="13" spans="1:6" x14ac:dyDescent="0.2">
      <c r="B13" s="6" t="s">
        <v>13</v>
      </c>
      <c r="C13" s="11" t="s">
        <v>14</v>
      </c>
      <c r="D13" s="19">
        <v>-1131188982.99</v>
      </c>
    </row>
    <row r="14" spans="1:6" x14ac:dyDescent="0.2">
      <c r="B14" s="6" t="s">
        <v>15</v>
      </c>
      <c r="C14" s="11" t="s">
        <v>16</v>
      </c>
      <c r="D14" s="19">
        <v>429384625.56999999</v>
      </c>
    </row>
    <row r="15" spans="1:6" x14ac:dyDescent="0.2">
      <c r="B15" s="4" t="s">
        <v>17</v>
      </c>
      <c r="C15" s="11" t="s">
        <v>18</v>
      </c>
      <c r="D15" s="18">
        <f>-VYPO20_21!D23</f>
        <v>596828057.78999996</v>
      </c>
    </row>
    <row r="16" spans="1:6" x14ac:dyDescent="0.2">
      <c r="B16" s="4" t="s">
        <v>19</v>
      </c>
      <c r="C16" s="11" t="s">
        <v>20</v>
      </c>
      <c r="D16" s="19">
        <v>576742108.95000005</v>
      </c>
    </row>
    <row r="17" spans="2:4" x14ac:dyDescent="0.2">
      <c r="B17" s="4" t="s">
        <v>21</v>
      </c>
      <c r="C17" s="11" t="s">
        <v>22</v>
      </c>
      <c r="D17" s="18">
        <f>D18+D21</f>
        <v>-13756917630.25</v>
      </c>
    </row>
    <row r="18" spans="2:4" x14ac:dyDescent="0.2">
      <c r="B18" s="5" t="s">
        <v>23</v>
      </c>
      <c r="C18" s="11" t="s">
        <v>24</v>
      </c>
      <c r="D18" s="18">
        <f>D19+D20</f>
        <v>-12818439862.1</v>
      </c>
    </row>
    <row r="19" spans="2:4" x14ac:dyDescent="0.2">
      <c r="B19" s="6" t="s">
        <v>25</v>
      </c>
      <c r="C19" s="11" t="s">
        <v>26</v>
      </c>
      <c r="D19" s="19">
        <v>-15466510597.09</v>
      </c>
    </row>
    <row r="20" spans="2:4" x14ac:dyDescent="0.2">
      <c r="B20" s="6" t="s">
        <v>27</v>
      </c>
      <c r="C20" s="11" t="s">
        <v>28</v>
      </c>
      <c r="D20" s="19">
        <v>2648070734.9899998</v>
      </c>
    </row>
    <row r="21" spans="2:4" x14ac:dyDescent="0.2">
      <c r="B21" s="5" t="s">
        <v>29</v>
      </c>
      <c r="C21" s="11" t="s">
        <v>30</v>
      </c>
      <c r="D21" s="18">
        <f>D22+D23</f>
        <v>-938477768.1500001</v>
      </c>
    </row>
    <row r="22" spans="2:4" x14ac:dyDescent="0.2">
      <c r="B22" s="6" t="s">
        <v>31</v>
      </c>
      <c r="C22" s="11" t="s">
        <v>32</v>
      </c>
      <c r="D22" s="19">
        <v>-3966681045.6900001</v>
      </c>
    </row>
    <row r="23" spans="2:4" x14ac:dyDescent="0.2">
      <c r="B23" s="6" t="s">
        <v>33</v>
      </c>
      <c r="C23" s="11" t="s">
        <v>34</v>
      </c>
      <c r="D23" s="19">
        <v>3028203277.54</v>
      </c>
    </row>
    <row r="24" spans="2:4" x14ac:dyDescent="0.2">
      <c r="B24" s="4" t="s">
        <v>35</v>
      </c>
      <c r="C24" s="11" t="s">
        <v>36</v>
      </c>
      <c r="D24" s="19">
        <v>68839</v>
      </c>
    </row>
    <row r="25" spans="2:4" x14ac:dyDescent="0.2">
      <c r="B25" s="4" t="s">
        <v>37</v>
      </c>
      <c r="C25" s="11" t="s">
        <v>38</v>
      </c>
      <c r="D25" s="19">
        <v>-312045723.37</v>
      </c>
    </row>
    <row r="26" spans="2:4" x14ac:dyDescent="0.2">
      <c r="B26" s="4" t="s">
        <v>39</v>
      </c>
      <c r="C26" s="11" t="s">
        <v>40</v>
      </c>
      <c r="D26" s="18">
        <f>D27+D28+D29+D30</f>
        <v>-4799808547.7199993</v>
      </c>
    </row>
    <row r="27" spans="2:4" x14ac:dyDescent="0.2">
      <c r="B27" s="5" t="s">
        <v>41</v>
      </c>
      <c r="C27" s="11" t="s">
        <v>42</v>
      </c>
      <c r="D27" s="19">
        <v>-5205728787.8000002</v>
      </c>
    </row>
    <row r="28" spans="2:4" x14ac:dyDescent="0.2">
      <c r="B28" s="5" t="s">
        <v>43</v>
      </c>
      <c r="C28" s="11" t="s">
        <v>44</v>
      </c>
      <c r="D28" s="19">
        <v>150827592.00999999</v>
      </c>
    </row>
    <row r="29" spans="2:4" x14ac:dyDescent="0.2">
      <c r="B29" s="5" t="s">
        <v>45</v>
      </c>
      <c r="C29" s="11" t="s">
        <v>46</v>
      </c>
      <c r="D29" s="19">
        <v>-943538544.94000006</v>
      </c>
    </row>
    <row r="30" spans="2:4" x14ac:dyDescent="0.2">
      <c r="B30" s="5" t="s">
        <v>47</v>
      </c>
      <c r="C30" s="11" t="s">
        <v>48</v>
      </c>
      <c r="D30" s="19">
        <v>1198631193.01</v>
      </c>
    </row>
    <row r="31" spans="2:4" x14ac:dyDescent="0.2">
      <c r="B31" s="4" t="s">
        <v>49</v>
      </c>
      <c r="C31" s="11" t="s">
        <v>50</v>
      </c>
      <c r="D31" s="19">
        <v>-3332781357.6100001</v>
      </c>
    </row>
  </sheetData>
  <printOptions gridLines="1" gridLinesSet="0"/>
  <pageMargins left="0.7" right="0.7" top="0.75" bottom="0.75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F48"/>
  <sheetViews>
    <sheetView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16.5703125" defaultRowHeight="11.25" x14ac:dyDescent="0.2"/>
  <cols>
    <col min="1" max="1" width="8.7109375" style="2" customWidth="1"/>
    <col min="2" max="2" width="43.5703125" style="2" bestFit="1" customWidth="1"/>
    <col min="3" max="3" width="8.5703125" style="2" customWidth="1"/>
    <col min="4" max="16384" width="16.5703125" style="2"/>
  </cols>
  <sheetData>
    <row r="1" spans="1:6" ht="12" x14ac:dyDescent="0.2">
      <c r="A1" s="7" t="s">
        <v>51</v>
      </c>
      <c r="F1" s="14" t="s">
        <v>105</v>
      </c>
    </row>
    <row r="5" spans="1:6" s="16" customFormat="1" x14ac:dyDescent="0.25"/>
    <row r="6" spans="1:6" s="15" customFormat="1" x14ac:dyDescent="0.2">
      <c r="A6" s="2"/>
      <c r="B6" s="2"/>
      <c r="C6" s="10" t="s">
        <v>104</v>
      </c>
      <c r="D6" s="11" t="s">
        <v>1</v>
      </c>
    </row>
    <row r="7" spans="1:6" x14ac:dyDescent="0.2">
      <c r="B7" s="3" t="s">
        <v>52</v>
      </c>
      <c r="C7" s="11" t="s">
        <v>1</v>
      </c>
      <c r="D7" s="18">
        <f>D8+D15+D22+D23+D24+D31+D36+D37+D42+D46+D47+D48</f>
        <v>2282719592.5600023</v>
      </c>
    </row>
    <row r="8" spans="1:6" x14ac:dyDescent="0.2">
      <c r="B8" s="4" t="s">
        <v>3</v>
      </c>
      <c r="C8" s="11" t="s">
        <v>4</v>
      </c>
      <c r="D8" s="18">
        <f>D9+D12</f>
        <v>10417050154.390001</v>
      </c>
    </row>
    <row r="9" spans="1:6" x14ac:dyDescent="0.2">
      <c r="B9" s="5" t="s">
        <v>5</v>
      </c>
      <c r="C9" s="11" t="s">
        <v>6</v>
      </c>
      <c r="D9" s="18">
        <f>D10+D11</f>
        <v>10388771455.620001</v>
      </c>
    </row>
    <row r="10" spans="1:6" x14ac:dyDescent="0.2">
      <c r="B10" s="6" t="s">
        <v>7</v>
      </c>
      <c r="C10" s="11" t="s">
        <v>8</v>
      </c>
      <c r="D10" s="19">
        <v>12302140114.34</v>
      </c>
    </row>
    <row r="11" spans="1:6" x14ac:dyDescent="0.2">
      <c r="B11" s="6" t="s">
        <v>9</v>
      </c>
      <c r="C11" s="11" t="s">
        <v>10</v>
      </c>
      <c r="D11" s="19">
        <v>-1913368658.72</v>
      </c>
    </row>
    <row r="12" spans="1:6" x14ac:dyDescent="0.2">
      <c r="B12" s="5" t="s">
        <v>11</v>
      </c>
      <c r="C12" s="11" t="s">
        <v>12</v>
      </c>
      <c r="D12" s="18">
        <f>D13+D14</f>
        <v>28278698.770000003</v>
      </c>
    </row>
    <row r="13" spans="1:6" x14ac:dyDescent="0.2">
      <c r="B13" s="6" t="s">
        <v>13</v>
      </c>
      <c r="C13" s="11" t="s">
        <v>14</v>
      </c>
      <c r="D13" s="19">
        <v>5865109.7599999998</v>
      </c>
    </row>
    <row r="14" spans="1:6" x14ac:dyDescent="0.2">
      <c r="B14" s="6" t="s">
        <v>15</v>
      </c>
      <c r="C14" s="11" t="s">
        <v>16</v>
      </c>
      <c r="D14" s="19">
        <v>22413589.010000002</v>
      </c>
    </row>
    <row r="15" spans="1:6" x14ac:dyDescent="0.2">
      <c r="B15" s="4" t="s">
        <v>53</v>
      </c>
      <c r="C15" s="11" t="s">
        <v>18</v>
      </c>
      <c r="D15" s="18">
        <f>D16+D17+D20+D21</f>
        <v>4254120879.4399996</v>
      </c>
    </row>
    <row r="16" spans="1:6" x14ac:dyDescent="0.2">
      <c r="B16" s="5" t="s">
        <v>54</v>
      </c>
      <c r="C16" s="11" t="s">
        <v>20</v>
      </c>
      <c r="D16" s="19">
        <v>19874487.359999999</v>
      </c>
    </row>
    <row r="17" spans="2:4" x14ac:dyDescent="0.2">
      <c r="B17" s="5" t="s">
        <v>55</v>
      </c>
      <c r="C17" s="11" t="s">
        <v>22</v>
      </c>
      <c r="D17" s="18">
        <f>D18+D19</f>
        <v>1048752759.6899999</v>
      </c>
    </row>
    <row r="18" spans="2:4" x14ac:dyDescent="0.2">
      <c r="B18" s="6" t="s">
        <v>56</v>
      </c>
      <c r="C18" s="11" t="s">
        <v>24</v>
      </c>
      <c r="D18" s="19">
        <v>13499570.880000001</v>
      </c>
    </row>
    <row r="19" spans="2:4" x14ac:dyDescent="0.2">
      <c r="B19" s="6" t="s">
        <v>57</v>
      </c>
      <c r="C19" s="11" t="s">
        <v>26</v>
      </c>
      <c r="D19" s="19">
        <v>1035253188.8099999</v>
      </c>
    </row>
    <row r="20" spans="2:4" x14ac:dyDescent="0.2">
      <c r="B20" s="5" t="s">
        <v>58</v>
      </c>
      <c r="C20" s="11" t="s">
        <v>28</v>
      </c>
      <c r="D20" s="19">
        <v>1623490.42</v>
      </c>
    </row>
    <row r="21" spans="2:4" x14ac:dyDescent="0.2">
      <c r="B21" s="5" t="s">
        <v>59</v>
      </c>
      <c r="C21" s="11" t="s">
        <v>30</v>
      </c>
      <c r="D21" s="19">
        <v>3183870141.9699998</v>
      </c>
    </row>
    <row r="22" spans="2:4" x14ac:dyDescent="0.2">
      <c r="B22" s="4" t="s">
        <v>60</v>
      </c>
      <c r="C22" s="11" t="s">
        <v>32</v>
      </c>
      <c r="D22" s="19">
        <v>935349149.99000001</v>
      </c>
    </row>
    <row r="23" spans="2:4" x14ac:dyDescent="0.2">
      <c r="B23" s="4" t="s">
        <v>19</v>
      </c>
      <c r="C23" s="11" t="s">
        <v>34</v>
      </c>
      <c r="D23" s="19">
        <v>133277821.25</v>
      </c>
    </row>
    <row r="24" spans="2:4" x14ac:dyDescent="0.2">
      <c r="B24" s="4" t="s">
        <v>21</v>
      </c>
      <c r="C24" s="11" t="s">
        <v>36</v>
      </c>
      <c r="D24" s="18">
        <f>D25+D28</f>
        <v>-6684107990.5699997</v>
      </c>
    </row>
    <row r="25" spans="2:4" x14ac:dyDescent="0.2">
      <c r="B25" s="5" t="s">
        <v>23</v>
      </c>
      <c r="C25" s="11" t="s">
        <v>38</v>
      </c>
      <c r="D25" s="18">
        <f>D26+D27</f>
        <v>-6681307158.4499998</v>
      </c>
    </row>
    <row r="26" spans="2:4" x14ac:dyDescent="0.2">
      <c r="B26" s="6" t="s">
        <v>25</v>
      </c>
      <c r="C26" s="11" t="s">
        <v>40</v>
      </c>
      <c r="D26" s="19">
        <v>-7468240040.04</v>
      </c>
    </row>
    <row r="27" spans="2:4" x14ac:dyDescent="0.2">
      <c r="B27" s="6" t="s">
        <v>27</v>
      </c>
      <c r="C27" s="11" t="s">
        <v>42</v>
      </c>
      <c r="D27" s="19">
        <v>786932881.59000003</v>
      </c>
    </row>
    <row r="28" spans="2:4" x14ac:dyDescent="0.2">
      <c r="B28" s="5" t="s">
        <v>29</v>
      </c>
      <c r="C28" s="11" t="s">
        <v>44</v>
      </c>
      <c r="D28" s="18">
        <f>D29+D30</f>
        <v>-2800832.1200000048</v>
      </c>
    </row>
    <row r="29" spans="2:4" x14ac:dyDescent="0.2">
      <c r="B29" s="6" t="s">
        <v>31</v>
      </c>
      <c r="C29" s="11" t="s">
        <v>46</v>
      </c>
      <c r="D29" s="19">
        <v>-64940839.880000003</v>
      </c>
    </row>
    <row r="30" spans="2:4" x14ac:dyDescent="0.2">
      <c r="B30" s="6" t="s">
        <v>33</v>
      </c>
      <c r="C30" s="11" t="s">
        <v>48</v>
      </c>
      <c r="D30" s="19">
        <v>62140007.759999998</v>
      </c>
    </row>
    <row r="31" spans="2:4" x14ac:dyDescent="0.2">
      <c r="B31" s="4" t="s">
        <v>61</v>
      </c>
      <c r="C31" s="11" t="s">
        <v>50</v>
      </c>
      <c r="D31" s="18">
        <f>D32+D35</f>
        <v>-662358822.86999989</v>
      </c>
    </row>
    <row r="32" spans="2:4" x14ac:dyDescent="0.2">
      <c r="B32" s="5" t="s">
        <v>62</v>
      </c>
      <c r="C32" s="11" t="s">
        <v>63</v>
      </c>
      <c r="D32" s="18">
        <f>D33+D34</f>
        <v>215772578.05000001</v>
      </c>
    </row>
    <row r="33" spans="2:4" x14ac:dyDescent="0.2">
      <c r="B33" s="6" t="s">
        <v>64</v>
      </c>
      <c r="C33" s="11" t="s">
        <v>65</v>
      </c>
      <c r="D33" s="19">
        <v>215772578.05000001</v>
      </c>
    </row>
    <row r="34" spans="2:4" x14ac:dyDescent="0.2">
      <c r="B34" s="6" t="s">
        <v>66</v>
      </c>
      <c r="C34" s="11" t="s">
        <v>67</v>
      </c>
      <c r="D34" s="19">
        <v>0</v>
      </c>
    </row>
    <row r="35" spans="2:4" x14ac:dyDescent="0.2">
      <c r="B35" s="5" t="s">
        <v>68</v>
      </c>
      <c r="C35" s="11" t="s">
        <v>69</v>
      </c>
      <c r="D35" s="19">
        <v>-878131400.91999996</v>
      </c>
    </row>
    <row r="36" spans="2:4" x14ac:dyDescent="0.2">
      <c r="B36" s="4" t="s">
        <v>37</v>
      </c>
      <c r="C36" s="11" t="s">
        <v>70</v>
      </c>
      <c r="D36" s="19">
        <v>-124800827.29000001</v>
      </c>
    </row>
    <row r="37" spans="2:4" x14ac:dyDescent="0.2">
      <c r="B37" s="4" t="s">
        <v>39</v>
      </c>
      <c r="C37" s="11" t="s">
        <v>71</v>
      </c>
      <c r="D37" s="18">
        <f>D38+D39+D40+D41</f>
        <v>-2264117622.9999995</v>
      </c>
    </row>
    <row r="38" spans="2:4" x14ac:dyDescent="0.2">
      <c r="B38" s="5" t="s">
        <v>41</v>
      </c>
      <c r="C38" s="11" t="s">
        <v>72</v>
      </c>
      <c r="D38" s="19">
        <v>-3030041021.79</v>
      </c>
    </row>
    <row r="39" spans="2:4" x14ac:dyDescent="0.2">
      <c r="B39" s="5" t="s">
        <v>43</v>
      </c>
      <c r="C39" s="11" t="s">
        <v>73</v>
      </c>
      <c r="D39" s="19">
        <v>388176580.80000001</v>
      </c>
    </row>
    <row r="40" spans="2:4" x14ac:dyDescent="0.2">
      <c r="B40" s="5" t="s">
        <v>45</v>
      </c>
      <c r="C40" s="11" t="s">
        <v>74</v>
      </c>
      <c r="D40" s="19">
        <v>-593928627.10000002</v>
      </c>
    </row>
    <row r="41" spans="2:4" x14ac:dyDescent="0.2">
      <c r="B41" s="5" t="s">
        <v>47</v>
      </c>
      <c r="C41" s="11" t="s">
        <v>75</v>
      </c>
      <c r="D41" s="19">
        <v>971675445.09000003</v>
      </c>
    </row>
    <row r="42" spans="2:4" x14ac:dyDescent="0.2">
      <c r="B42" s="4" t="s">
        <v>76</v>
      </c>
      <c r="C42" s="11" t="s">
        <v>77</v>
      </c>
      <c r="D42" s="18">
        <f>D43+D44+D45</f>
        <v>-3524658524.6599998</v>
      </c>
    </row>
    <row r="43" spans="2:4" x14ac:dyDescent="0.2">
      <c r="B43" s="5" t="s">
        <v>78</v>
      </c>
      <c r="C43" s="11" t="s">
        <v>79</v>
      </c>
      <c r="D43" s="19">
        <v>-73945047.769999996</v>
      </c>
    </row>
    <row r="44" spans="2:4" x14ac:dyDescent="0.2">
      <c r="B44" s="5" t="s">
        <v>80</v>
      </c>
      <c r="C44" s="11" t="s">
        <v>81</v>
      </c>
      <c r="D44" s="19">
        <v>-3759171.2</v>
      </c>
    </row>
    <row r="45" spans="2:4" x14ac:dyDescent="0.2">
      <c r="B45" s="5" t="s">
        <v>82</v>
      </c>
      <c r="C45" s="11" t="s">
        <v>83</v>
      </c>
      <c r="D45" s="19">
        <v>-3446954305.6900001</v>
      </c>
    </row>
    <row r="46" spans="2:4" x14ac:dyDescent="0.2">
      <c r="B46" s="4" t="s">
        <v>84</v>
      </c>
      <c r="C46" s="11" t="s">
        <v>85</v>
      </c>
      <c r="D46" s="19">
        <v>-1595978.35</v>
      </c>
    </row>
    <row r="47" spans="2:4" x14ac:dyDescent="0.2">
      <c r="B47" s="4" t="s">
        <v>49</v>
      </c>
      <c r="C47" s="11" t="s">
        <v>86</v>
      </c>
      <c r="D47" s="19">
        <v>-195438645.77000001</v>
      </c>
    </row>
    <row r="48" spans="2:4" x14ac:dyDescent="0.2">
      <c r="B48" s="4" t="s">
        <v>87</v>
      </c>
      <c r="C48" s="11" t="s">
        <v>88</v>
      </c>
      <c r="D48" s="18">
        <f>-VYPO20_21!D18</f>
        <v>0</v>
      </c>
    </row>
  </sheetData>
  <printOptions gridLines="1" gridLinesSet="0"/>
  <pageMargins left="0" right="0" top="0" bottom="0" header="0" footer="0"/>
  <pageSetup paperSize="9" fitToHeight="0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F31"/>
  <sheetViews>
    <sheetView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16.5703125" defaultRowHeight="11.25" x14ac:dyDescent="0.2"/>
  <cols>
    <col min="1" max="1" width="8.7109375" style="2" customWidth="1"/>
    <col min="2" max="2" width="40.85546875" style="2" bestFit="1" customWidth="1"/>
    <col min="3" max="3" width="8.5703125" style="2" customWidth="1"/>
    <col min="4" max="16384" width="16.5703125" style="2"/>
  </cols>
  <sheetData>
    <row r="1" spans="1:6" ht="12" x14ac:dyDescent="0.2">
      <c r="A1" s="7" t="s">
        <v>89</v>
      </c>
      <c r="F1" s="14" t="s">
        <v>105</v>
      </c>
    </row>
    <row r="5" spans="1:6" s="16" customFormat="1" x14ac:dyDescent="0.25"/>
    <row r="6" spans="1:6" s="15" customFormat="1" x14ac:dyDescent="0.2">
      <c r="A6" s="2"/>
      <c r="B6" s="2"/>
      <c r="C6" s="10" t="s">
        <v>104</v>
      </c>
      <c r="D6" s="11" t="s">
        <v>1</v>
      </c>
    </row>
    <row r="7" spans="1:6" x14ac:dyDescent="0.2">
      <c r="B7" s="3" t="s">
        <v>90</v>
      </c>
      <c r="C7" s="11" t="s">
        <v>1</v>
      </c>
      <c r="D7" s="18">
        <f>D8+D27+D30+D31</f>
        <v>2243253447.3400002</v>
      </c>
    </row>
    <row r="8" spans="1:6" x14ac:dyDescent="0.2">
      <c r="B8" s="4" t="s">
        <v>91</v>
      </c>
      <c r="C8" s="11" t="s">
        <v>4</v>
      </c>
      <c r="D8" s="18">
        <f>D9+D10+D11+D18+D19+D23+D24+D25+D26</f>
        <v>2244376660.79</v>
      </c>
    </row>
    <row r="9" spans="1:6" x14ac:dyDescent="0.2">
      <c r="B9" s="5" t="s">
        <v>92</v>
      </c>
      <c r="C9" s="11" t="s">
        <v>6</v>
      </c>
      <c r="D9" s="19">
        <v>474100880.48000002</v>
      </c>
    </row>
    <row r="10" spans="1:6" x14ac:dyDescent="0.2">
      <c r="B10" s="5" t="s">
        <v>93</v>
      </c>
      <c r="C10" s="11" t="s">
        <v>8</v>
      </c>
      <c r="D10" s="19">
        <v>2282719592.5599999</v>
      </c>
    </row>
    <row r="11" spans="1:6" x14ac:dyDescent="0.2">
      <c r="B11" s="5" t="s">
        <v>53</v>
      </c>
      <c r="C11" s="11" t="s">
        <v>10</v>
      </c>
      <c r="D11" s="18">
        <f>D12+D13+D16+D17</f>
        <v>2283561328.29</v>
      </c>
    </row>
    <row r="12" spans="1:6" x14ac:dyDescent="0.2">
      <c r="B12" s="6" t="s">
        <v>54</v>
      </c>
      <c r="C12" s="11" t="s">
        <v>12</v>
      </c>
      <c r="D12" s="19">
        <v>247066634.56</v>
      </c>
    </row>
    <row r="13" spans="1:6" x14ac:dyDescent="0.2">
      <c r="B13" s="6" t="s">
        <v>55</v>
      </c>
      <c r="C13" s="11" t="s">
        <v>14</v>
      </c>
      <c r="D13" s="18">
        <f>D14+D15</f>
        <v>353274405.22000003</v>
      </c>
    </row>
    <row r="14" spans="1:6" x14ac:dyDescent="0.2">
      <c r="B14" s="17" t="s">
        <v>56</v>
      </c>
      <c r="C14" s="11" t="s">
        <v>16</v>
      </c>
      <c r="D14" s="19">
        <v>48361510.369999997</v>
      </c>
    </row>
    <row r="15" spans="1:6" x14ac:dyDescent="0.2">
      <c r="B15" s="17" t="s">
        <v>57</v>
      </c>
      <c r="C15" s="11" t="s">
        <v>18</v>
      </c>
      <c r="D15" s="19">
        <v>304912894.85000002</v>
      </c>
    </row>
    <row r="16" spans="1:6" x14ac:dyDescent="0.2">
      <c r="B16" s="6" t="s">
        <v>58</v>
      </c>
      <c r="C16" s="11" t="s">
        <v>20</v>
      </c>
      <c r="D16" s="19">
        <v>25466709.260000002</v>
      </c>
    </row>
    <row r="17" spans="2:4" x14ac:dyDescent="0.2">
      <c r="B17" s="6" t="s">
        <v>59</v>
      </c>
      <c r="C17" s="11" t="s">
        <v>22</v>
      </c>
      <c r="D17" s="19">
        <v>1657753579.25</v>
      </c>
    </row>
    <row r="18" spans="2:4" x14ac:dyDescent="0.2">
      <c r="B18" s="5" t="s">
        <v>94</v>
      </c>
      <c r="C18" s="11" t="s">
        <v>24</v>
      </c>
      <c r="D18" s="19"/>
    </row>
    <row r="19" spans="2:4" x14ac:dyDescent="0.2">
      <c r="B19" s="5" t="s">
        <v>76</v>
      </c>
      <c r="C19" s="11" t="s">
        <v>26</v>
      </c>
      <c r="D19" s="18">
        <f>D20+D21+D22</f>
        <v>-1686733270.5</v>
      </c>
    </row>
    <row r="20" spans="2:4" x14ac:dyDescent="0.2">
      <c r="B20" s="6" t="s">
        <v>78</v>
      </c>
      <c r="C20" s="11" t="s">
        <v>28</v>
      </c>
      <c r="D20" s="19">
        <v>-195482638.96000001</v>
      </c>
    </row>
    <row r="21" spans="2:4" x14ac:dyDescent="0.2">
      <c r="B21" s="6" t="s">
        <v>80</v>
      </c>
      <c r="C21" s="11" t="s">
        <v>30</v>
      </c>
      <c r="D21" s="19">
        <v>-10434483.859999999</v>
      </c>
    </row>
    <row r="22" spans="2:4" x14ac:dyDescent="0.2">
      <c r="B22" s="6" t="s">
        <v>82</v>
      </c>
      <c r="C22" s="11" t="s">
        <v>32</v>
      </c>
      <c r="D22" s="19">
        <v>-1480816147.6800001</v>
      </c>
    </row>
    <row r="23" spans="2:4" x14ac:dyDescent="0.2">
      <c r="B23" s="5" t="s">
        <v>95</v>
      </c>
      <c r="C23" s="11" t="s">
        <v>34</v>
      </c>
      <c r="D23" s="19">
        <v>-596828057.78999996</v>
      </c>
    </row>
    <row r="24" spans="2:4" x14ac:dyDescent="0.2">
      <c r="B24" s="5" t="s">
        <v>96</v>
      </c>
      <c r="C24" s="11" t="s">
        <v>36</v>
      </c>
      <c r="D24" s="19">
        <v>19523312.75</v>
      </c>
    </row>
    <row r="25" spans="2:4" x14ac:dyDescent="0.2">
      <c r="B25" s="5" t="s">
        <v>97</v>
      </c>
      <c r="C25" s="11" t="s">
        <v>38</v>
      </c>
      <c r="D25" s="19">
        <v>-24600463.870000001</v>
      </c>
    </row>
    <row r="26" spans="2:4" x14ac:dyDescent="0.2">
      <c r="B26" s="5" t="s">
        <v>98</v>
      </c>
      <c r="C26" s="11" t="s">
        <v>40</v>
      </c>
      <c r="D26" s="19">
        <v>-507366661.13</v>
      </c>
    </row>
    <row r="27" spans="2:4" x14ac:dyDescent="0.2">
      <c r="B27" s="4" t="s">
        <v>99</v>
      </c>
      <c r="C27" s="11" t="s">
        <v>42</v>
      </c>
      <c r="D27" s="18">
        <f>D28+D29</f>
        <v>0</v>
      </c>
    </row>
    <row r="28" spans="2:4" x14ac:dyDescent="0.2">
      <c r="B28" s="5" t="s">
        <v>100</v>
      </c>
      <c r="C28" s="11" t="s">
        <v>44</v>
      </c>
      <c r="D28" s="19">
        <v>0</v>
      </c>
    </row>
    <row r="29" spans="2:4" x14ac:dyDescent="0.2">
      <c r="B29" s="5" t="s">
        <v>101</v>
      </c>
      <c r="C29" s="11" t="s">
        <v>46</v>
      </c>
      <c r="D29" s="19">
        <v>0</v>
      </c>
    </row>
    <row r="30" spans="2:4" x14ac:dyDescent="0.2">
      <c r="B30" s="4" t="s">
        <v>102</v>
      </c>
      <c r="C30" s="11" t="s">
        <v>48</v>
      </c>
      <c r="D30" s="19">
        <v>0</v>
      </c>
    </row>
    <row r="31" spans="2:4" x14ac:dyDescent="0.2">
      <c r="B31" s="4" t="s">
        <v>103</v>
      </c>
      <c r="C31" s="11" t="s">
        <v>50</v>
      </c>
      <c r="D31" s="19">
        <v>-1123213.45</v>
      </c>
    </row>
  </sheetData>
  <printOptions gridLines="1" gridLinesSet="0"/>
  <pageMargins left="0" right="0" top="0" bottom="0" header="0" footer="0"/>
  <pageSetup paperSize="9" fitToHeight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VYPO20_11</vt:lpstr>
      <vt:lpstr>VYPO20_12</vt:lpstr>
      <vt:lpstr>VYPO20_21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ZAM\ljez</dc:creator>
  <cp:lastModifiedBy>Jež Libor</cp:lastModifiedBy>
  <dcterms:created xsi:type="dcterms:W3CDTF">2023-11-27T19:08:47Z</dcterms:created>
  <dcterms:modified xsi:type="dcterms:W3CDTF">2024-10-29T15:44:19Z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8a7087ee-6952-4f47-a56b-529fc8bf57e0_Enabled">
    <vt:lpwstr>true</vt:lpwstr>
  </property>
  <property fmtid="{D5CDD505-2E9C-101B-9397-08002B2CF9AE}" pid="5" name="MSIP_Label_8a7087ee-6952-4f47-a56b-529fc8bf57e0_SetDate">
    <vt:lpwstr>2024-10-29T15:44:05Z</vt:lpwstr>
  </property>
  <property fmtid="{D5CDD505-2E9C-101B-9397-08002B2CF9AE}" pid="6" name="MSIP_Label_8a7087ee-6952-4f47-a56b-529fc8bf57e0_Method">
    <vt:lpwstr>Standard</vt:lpwstr>
  </property>
  <property fmtid="{D5CDD505-2E9C-101B-9397-08002B2CF9AE}" pid="7" name="MSIP_Label_8a7087ee-6952-4f47-a56b-529fc8bf57e0_Name">
    <vt:lpwstr>VIGCZ102S01</vt:lpwstr>
  </property>
  <property fmtid="{D5CDD505-2E9C-101B-9397-08002B2CF9AE}" pid="8" name="MSIP_Label_8a7087ee-6952-4f47-a56b-529fc8bf57e0_SiteId">
    <vt:lpwstr>1cf16eb8-8983-4f6f-9c5f-66decda360c4</vt:lpwstr>
  </property>
  <property fmtid="{D5CDD505-2E9C-101B-9397-08002B2CF9AE}" pid="9" name="MSIP_Label_8a7087ee-6952-4f47-a56b-529fc8bf57e0_ActionId">
    <vt:lpwstr>48b05310-5570-4473-af56-d4726f52f63d</vt:lpwstr>
  </property>
  <property fmtid="{D5CDD505-2E9C-101B-9397-08002B2CF9AE}" pid="10" name="MSIP_Label_8a7087ee-6952-4f47-a56b-529fc8bf57e0_ContentBits">
    <vt:lpwstr>0</vt:lpwstr>
  </property>
</Properties>
</file>